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tup" sheetId="1" state="visible" r:id="rId1"/>
    <sheet name="Expenses" sheetId="2" state="visible" r:id="rId2"/>
    <sheet name="Balances" sheetId="3" state="visible" r:id="rId3"/>
    <sheet name="Settle up" sheetId="4" state="visible" r:id="rId4"/>
    <sheet name="Monthly summary" sheetId="5" state="visible" r:id="rId5"/>
    <sheet name="How to use"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2">
    <font>
      <name val="Calibri"/>
      <family val="2"/>
      <color theme="1"/>
      <sz val="11"/>
      <scheme val="minor"/>
    </font>
    <font>
      <b val="1"/>
      <color rgb="FF6366F1"/>
      <sz val="13"/>
    </font>
    <font>
      <i val="1"/>
      <color rgb="FF6B7280"/>
      <sz val="10"/>
    </font>
    <font>
      <b val="1"/>
      <color rgb="FFFFFFFF"/>
    </font>
    <font>
      <color rgb="FF6B7280"/>
      <sz val="11"/>
    </font>
    <font>
      <b val="1"/>
    </font>
    <font>
      <i val="1"/>
      <color rgb="FF4338CA"/>
      <sz val="10"/>
      <u val="single"/>
    </font>
    <font>
      <i val="1"/>
      <color rgb="FF374151"/>
      <sz val="10"/>
    </font>
    <font>
      <i val="1"/>
      <color rgb="FF4338CA"/>
      <sz val="10"/>
    </font>
    <font>
      <b val="1"/>
      <color rgb="FF6366F1"/>
    </font>
    <font>
      <b val="1"/>
      <color rgb="FF6366F1"/>
      <sz val="12"/>
    </font>
    <font>
      <i val="1"/>
      <color rgb="FF6B7280"/>
    </font>
  </fonts>
  <fills count="5">
    <fill>
      <patternFill/>
    </fill>
    <fill>
      <patternFill patternType="gray125"/>
    </fill>
    <fill>
      <patternFill patternType="solid">
        <fgColor rgb="FF6366F1"/>
      </patternFill>
    </fill>
    <fill>
      <patternFill patternType="solid">
        <fgColor rgb="FFF3F4F6"/>
      </patternFill>
    </fill>
    <fill>
      <patternFill patternType="solid">
        <fgColor rgb="FFE0E7FF"/>
      </patternFill>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xf>
    <xf numFmtId="1" fontId="4" fillId="3" borderId="1" pivotButton="0" quotePrefix="0" xfId="0"/>
    <xf numFmtId="0" fontId="0" fillId="3" borderId="1" pivotButton="0" quotePrefix="0" xfId="0"/>
    <xf numFmtId="4" fontId="0" fillId="0" borderId="0" pivotButton="0" quotePrefix="0" xfId="0"/>
    <xf numFmtId="0" fontId="0" fillId="0" borderId="1" pivotButton="0" quotePrefix="0" xfId="0"/>
    <xf numFmtId="164" fontId="0" fillId="0" borderId="1" pivotButton="0" quotePrefix="0" xfId="0"/>
    <xf numFmtId="4" fontId="4" fillId="3" borderId="1" pivotButton="0" quotePrefix="0" xfId="0"/>
    <xf numFmtId="0" fontId="5" fillId="0" borderId="0" pivotButton="0" quotePrefix="0" xfId="0"/>
    <xf numFmtId="164" fontId="5" fillId="0" borderId="0" pivotButton="0" quotePrefix="0" xfId="0"/>
    <xf numFmtId="4" fontId="5" fillId="0" borderId="0" pivotButton="0" quotePrefix="0" xfId="0"/>
    <xf numFmtId="0" fontId="6" fillId="0" borderId="0" pivotButton="0" quotePrefix="0" xfId="0"/>
    <xf numFmtId="0" fontId="2" fillId="0" borderId="0" applyAlignment="1" pivotButton="0" quotePrefix="0" xfId="0">
      <alignment horizontal="left" vertical="center"/>
    </xf>
    <xf numFmtId="0" fontId="7" fillId="0" borderId="0" applyAlignment="1" pivotButton="0" quotePrefix="0" xfId="0">
      <alignment horizontal="center" vertical="center"/>
    </xf>
    <xf numFmtId="0" fontId="8" fillId="4" borderId="0" applyAlignment="1" pivotButton="0" quotePrefix="0" xfId="0">
      <alignment horizontal="center" vertical="center"/>
    </xf>
    <xf numFmtId="0" fontId="0" fillId="4" borderId="0" pivotButton="0" quotePrefix="0" xfId="0"/>
    <xf numFmtId="165" fontId="0" fillId="0" borderId="0" pivotButton="0" quotePrefix="0" xfId="0"/>
    <xf numFmtId="4" fontId="5" fillId="3" borderId="1" pivotButton="0" quotePrefix="0" xfId="0"/>
    <xf numFmtId="0" fontId="9" fillId="0" borderId="0" applyAlignment="1" pivotButton="0" quotePrefix="0" xfId="0">
      <alignment horizontal="center"/>
    </xf>
    <xf numFmtId="4" fontId="0" fillId="3" borderId="1" pivotButton="0" quotePrefix="0" xfId="0"/>
    <xf numFmtId="0" fontId="10" fillId="0" borderId="0" pivotButton="0" quotePrefix="0" xfId="0"/>
    <xf numFmtId="0" fontId="11" fillId="0" borderId="0" pivotButton="0" quotePrefix="0" xfId="0"/>
    <xf numFmtId="0" fontId="4" fillId="0" borderId="0" pivotButton="0" quotePrefix="0" xfId="0"/>
    <xf numFmtId="0" fontId="9" fillId="0" borderId="0" pivotButton="0" quotePrefix="0" xfId="0"/>
    <xf numFmtId="0" fontId="1" fillId="0" borderId="0" applyAlignment="1" pivotButton="0" quotePrefix="0" xfId="0">
      <alignment vertical="top" wrapText="1"/>
    </xf>
    <xf numFmtId="0" fontId="5"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dxfs count="5">
    <dxf>
      <font>
        <b val="1"/>
        <color rgb="FF991B1B"/>
      </font>
    </dxf>
    <dxf>
      <fill>
        <patternFill patternType="solid">
          <fgColor rgb="FFF3F4F6"/>
        </patternFill>
      </fill>
    </dxf>
    <dxf>
      <font>
        <color rgb="FF991B1B"/>
      </font>
    </dxf>
    <dxf>
      <font>
        <color rgb="FF9CA3AF"/>
      </font>
    </dxf>
    <dxf>
      <font>
        <color rgb="FF16653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ipposplit.com/?utm_source=roommate-expenses-template&amp;utm_medium=download&amp;utm_campaign=spreadsheet-template" TargetMode="External" Id="rId1" /></Relationships>
</file>

<file path=xl/worksheets/_rels/sheet3.xml.rels><Relationships xmlns="http://schemas.openxmlformats.org/package/2006/relationships"><Relationship Type="http://schemas.openxmlformats.org/officeDocument/2006/relationships/hyperlink" Target="https://hipposplit.com/?utm_source=roommate-expenses-template&amp;utm_medium=download&amp;utm_campaign=spreadsheet-template" TargetMode="External" Id="rId1" /></Relationships>
</file>

<file path=xl/worksheets/_rels/sheet4.xml.rels><Relationships xmlns="http://schemas.openxmlformats.org/package/2006/relationships"><Relationship Type="http://schemas.openxmlformats.org/officeDocument/2006/relationships/hyperlink" Target="https://hipposplit.com/?utm_source=roommate-expenses-template&amp;utm_medium=download&amp;utm_campaign=spreadsheet-template" TargetMode="External" Id="rId1" /></Relationships>
</file>

<file path=xl/worksheets/_rels/sheet5.xml.rels><Relationships xmlns="http://schemas.openxmlformats.org/package/2006/relationships"><Relationship Type="http://schemas.openxmlformats.org/officeDocument/2006/relationships/hyperlink" Target="https://hipposplit.com/?utm_source=roommate-expenses-template&amp;utm_medium=download&amp;utm_campaign=spreadsheet-template" TargetMode="External" Id="rId1" /></Relationships>
</file>

<file path=xl/worksheets/_rels/sheet6.xml.rels><Relationships xmlns="http://schemas.openxmlformats.org/package/2006/relationships"><Relationship Type="http://schemas.openxmlformats.org/officeDocument/2006/relationships/hyperlink" Target="https://hipposplit.com/?utm_source=roommate-expenses-template&amp;utm_medium=download&amp;utm_campaign=spreadsheet-template" TargetMode="External" Id="rId1" /></Relationships>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26" customWidth="1" min="1" max="1"/>
    <col width="16" customWidth="1" min="2" max="2"/>
    <col width="16" customWidth="1" min="3" max="3"/>
    <col width="40" customWidth="1" min="4" max="4"/>
  </cols>
  <sheetData>
    <row r="1">
      <c r="A1" s="1" t="inlineStr">
        <is>
          <t>Roommate expenses spreadsheet</t>
        </is>
      </c>
    </row>
    <row r="2">
      <c r="A2" s="2" t="inlineStr">
        <is>
          <t>Type in the white cells. Shaded cells work themselves out.</t>
        </is>
      </c>
    </row>
    <row r="4">
      <c r="A4" s="3" t="inlineStr">
        <is>
          <t>Which month am I looking at?</t>
        </is>
      </c>
      <c r="B4" s="3" t="n"/>
    </row>
    <row r="5">
      <c r="A5" t="inlineStr">
        <is>
          <t>Year</t>
        </is>
      </c>
      <c r="B5" t="n">
        <v>2026</v>
      </c>
    </row>
    <row r="6">
      <c r="A6" t="inlineStr">
        <is>
          <t>Month (1-12)</t>
        </is>
      </c>
      <c r="B6" t="n">
        <v>10</v>
      </c>
    </row>
    <row r="7">
      <c r="A7" t="inlineStr">
        <is>
          <t>Month key</t>
        </is>
      </c>
      <c r="B7" s="4">
        <f>$B$5*100+$B$6</f>
        <v/>
      </c>
      <c r="C7" s="2" t="inlineStr">
        <is>
          <t>used by the formulas, leave it be</t>
        </is>
      </c>
    </row>
    <row r="8">
      <c r="A8" t="inlineStr">
        <is>
          <t>Showing</t>
        </is>
      </c>
      <c r="B8" s="5">
        <f>IF(OR($B$6&lt;1,$B$6&gt;12),"Pick a month 1-12",CHOOSE($B$6,"January","February","March","April","May","June","July","August","September","October","November","December")&amp;" "&amp;$B$5)</f>
        <v/>
      </c>
    </row>
    <row r="10">
      <c r="A10" s="3" t="inlineStr">
        <is>
          <t>Rent</t>
        </is>
      </c>
      <c r="B10" s="3" t="n"/>
    </row>
    <row r="11">
      <c r="A11" t="inlineStr">
        <is>
          <t>Monthly rent</t>
        </is>
      </c>
      <c r="B11" s="6" t="n">
        <v>2400</v>
      </c>
      <c r="C11" s="2" t="inlineStr">
        <is>
          <t>the whole rent for the place</t>
        </is>
      </c>
    </row>
    <row r="13">
      <c r="A13" s="3" t="inlineStr">
        <is>
          <t>Roommate</t>
        </is>
      </c>
      <c r="B13" s="3" t="inlineStr">
        <is>
          <t>Rent share</t>
        </is>
      </c>
      <c r="C13" s="3" t="inlineStr">
        <is>
          <t>Rent per month</t>
        </is>
      </c>
    </row>
    <row r="14">
      <c r="A14" s="7" t="inlineStr">
        <is>
          <t>Maya</t>
        </is>
      </c>
      <c r="B14" s="8" t="n">
        <v>0.4</v>
      </c>
      <c r="C14" s="9">
        <f>IF(OR($A14="",$B14=""),"",$B$11*$B14)</f>
        <v/>
      </c>
    </row>
    <row r="15">
      <c r="A15" s="7" t="inlineStr">
        <is>
          <t>Jordan</t>
        </is>
      </c>
      <c r="B15" s="8" t="n">
        <v>0.3</v>
      </c>
      <c r="C15" s="9">
        <f>IF(OR($A15="",$B15=""),"",$B$11*$B15)</f>
        <v/>
      </c>
    </row>
    <row r="16">
      <c r="A16" s="7" t="inlineStr">
        <is>
          <t>Sam</t>
        </is>
      </c>
      <c r="B16" s="8" t="n">
        <v>0.3</v>
      </c>
      <c r="C16" s="9">
        <f>IF(OR($A16="",$B16=""),"",$B$11*$B16)</f>
        <v/>
      </c>
    </row>
    <row r="17">
      <c r="A17" s="7" t="n"/>
      <c r="B17" s="8" t="n"/>
      <c r="C17" s="9">
        <f>IF(OR($A17="",$B17=""),"",$B$11*$B17)</f>
        <v/>
      </c>
    </row>
    <row r="18">
      <c r="A18" s="7" t="n"/>
      <c r="B18" s="8" t="n"/>
      <c r="C18" s="9">
        <f>IF(OR($A18="",$B18=""),"",$B$11*$B18)</f>
        <v/>
      </c>
    </row>
    <row r="19">
      <c r="A19" s="7" t="n"/>
      <c r="B19" s="8" t="n"/>
      <c r="C19" s="9">
        <f>IF(OR($A19="",$B19=""),"",$B$11*$B19)</f>
        <v/>
      </c>
    </row>
    <row r="20">
      <c r="A20" s="10" t="inlineStr">
        <is>
          <t>Total</t>
        </is>
      </c>
      <c r="B20" s="11">
        <f>SUM($B$14:$B$19)</f>
        <v/>
      </c>
      <c r="C20" s="12">
        <f>SUM($C$14:$C$19)</f>
        <v/>
      </c>
    </row>
    <row r="21">
      <c r="A21" t="inlineStr">
        <is>
          <t>Rent share check</t>
        </is>
      </c>
      <c r="B21" s="5">
        <f>IF(ABS($B$20-1)&lt;0.0001,"OK, adds up to 100%","Adds up to "&amp;ROUND($B$20*100,2)&amp;"%, make it 100%")</f>
        <v/>
      </c>
    </row>
    <row r="23">
      <c r="A23" s="2" t="inlineStr">
        <is>
          <t>Bigger room pays more: set each rent share here. Rows marked Split = Rent shares on the Expenses tab use these percentages.</t>
        </is>
      </c>
    </row>
    <row r="24">
      <c r="A24" s="2" t="inlineStr">
        <is>
          <t>Three equal rooms? Type =1/3 in each rent share cell so it adds up to exactly 100%. Up to 6 roommates; their columns appear on Expenses automatically.</t>
        </is>
      </c>
    </row>
    <row r="26">
      <c r="A26" s="2" t="inlineStr">
        <is>
          <t>Made with HippoSplit, expense splitting as easy as texting.</t>
        </is>
      </c>
    </row>
    <row r="27">
      <c r="A27" s="13" t="inlineStr">
        <is>
          <t>Try it free: hipposplit.com</t>
        </is>
      </c>
    </row>
  </sheetData>
  <conditionalFormatting sqref="B21">
    <cfRule type="expression" priority="1" dxfId="0">
      <formula>ABS($B$20-1)&gt;=0.0001</formula>
    </cfRule>
  </conditionalFormatting>
  <dataValidations count="1">
    <dataValidation sqref="B6" showDropDown="0" showInputMessage="0" showErrorMessage="0" allowBlank="1" type="list">
      <formula1>"1,2,3,4,5,6,7,8,9,10,11,12"</formula1>
    </dataValidation>
  </dataValidations>
  <hyperlinks>
    <hyperlink xmlns:r="http://schemas.openxmlformats.org/officeDocument/2006/relationships" ref="A2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303"/>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24" customWidth="1" min="3" max="3"/>
    <col width="11" customWidth="1" min="4" max="4"/>
    <col width="11" customWidth="1" min="5" max="5"/>
    <col width="13" customWidth="1" min="6" max="6"/>
    <col width="8" customWidth="1" min="7" max="7"/>
    <col width="8" customWidth="1" min="8" max="8"/>
    <col width="8" customWidth="1" min="9" max="9"/>
    <col width="8" customWidth="1" min="10" max="10"/>
    <col width="8" customWidth="1" min="11" max="11"/>
    <col width="8"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9" customWidth="1" min="20" max="20"/>
    <col width="24" customWidth="1" min="21" max="21"/>
  </cols>
  <sheetData>
    <row r="1" ht="18" customHeight="1">
      <c r="A1" s="14" t="inlineStr">
        <is>
          <t>Type each expense in the white cells. Split: Equal, Rent shares or Custom</t>
        </is>
      </c>
      <c r="G1" s="15" t="inlineStr">
        <is>
          <t>Custom only: type amounts or weights</t>
        </is>
      </c>
      <c r="M1" s="16" t="inlineStr">
        <is>
          <t>Each share, filled in automatically. Names come from Setup</t>
        </is>
      </c>
      <c r="N1" s="17" t="n"/>
      <c r="O1" s="17" t="n"/>
      <c r="P1" s="17" t="n"/>
      <c r="Q1" s="17" t="n"/>
      <c r="R1" s="17" t="n"/>
      <c r="S1" s="17" t="n"/>
      <c r="T1" s="17" t="n"/>
    </row>
    <row r="2">
      <c r="A2" s="3" t="inlineStr">
        <is>
          <t>Date</t>
        </is>
      </c>
      <c r="B2" s="3" t="inlineStr">
        <is>
          <t>Description</t>
        </is>
      </c>
      <c r="C2" s="3" t="inlineStr">
        <is>
          <t>Category</t>
        </is>
      </c>
      <c r="D2" s="3" t="inlineStr">
        <is>
          <t>Paid by</t>
        </is>
      </c>
      <c r="E2" s="3" t="inlineStr">
        <is>
          <t>Amount</t>
        </is>
      </c>
      <c r="F2" s="3" t="inlineStr">
        <is>
          <t>Split</t>
        </is>
      </c>
      <c r="G2" s="3">
        <f>IF(Setup!$A$14="","",Setup!$A$14)</f>
        <v/>
      </c>
      <c r="H2" s="3">
        <f>IF(Setup!$A$15="","",Setup!$A$15)</f>
        <v/>
      </c>
      <c r="I2" s="3">
        <f>IF(Setup!$A$16="","",Setup!$A$16)</f>
        <v/>
      </c>
      <c r="J2" s="3">
        <f>IF(Setup!$A$17="","",Setup!$A$17)</f>
        <v/>
      </c>
      <c r="K2" s="3">
        <f>IF(Setup!$A$18="","",Setup!$A$18)</f>
        <v/>
      </c>
      <c r="L2" s="3">
        <f>IF(Setup!$A$19="","",Setup!$A$19)</f>
        <v/>
      </c>
      <c r="M2" s="3">
        <f>IF(Setup!$A$14="","",Setup!$A$14)</f>
        <v/>
      </c>
      <c r="N2" s="3">
        <f>IF(Setup!$A$15="","",Setup!$A$15)</f>
        <v/>
      </c>
      <c r="O2" s="3">
        <f>IF(Setup!$A$16="","",Setup!$A$16)</f>
        <v/>
      </c>
      <c r="P2" s="3">
        <f>IF(Setup!$A$17="","",Setup!$A$17)</f>
        <v/>
      </c>
      <c r="Q2" s="3">
        <f>IF(Setup!$A$18="","",Setup!$A$18)</f>
        <v/>
      </c>
      <c r="R2" s="3">
        <f>IF(Setup!$A$19="","",Setup!$A$19)</f>
        <v/>
      </c>
      <c r="S2" s="3" t="inlineStr">
        <is>
          <t>Row check</t>
        </is>
      </c>
      <c r="T2" s="3" t="inlineStr">
        <is>
          <t>Month</t>
        </is>
      </c>
      <c r="U2" s="3" t="inlineStr">
        <is>
          <t>Notes / receipt link</t>
        </is>
      </c>
    </row>
    <row r="3">
      <c r="A3" s="18" t="n">
        <v>46266</v>
      </c>
      <c r="B3" t="inlineStr">
        <is>
          <t>September rent</t>
        </is>
      </c>
      <c r="C3" t="inlineStr">
        <is>
          <t>Rent</t>
        </is>
      </c>
      <c r="D3" t="inlineStr">
        <is>
          <t>Maya</t>
        </is>
      </c>
      <c r="E3" s="6" t="n">
        <v>2400</v>
      </c>
      <c r="F3" t="inlineStr">
        <is>
          <t>Rent shares</t>
        </is>
      </c>
      <c r="M3" s="9">
        <f>IF(OR($E3="",M$2=""),"",ROUND(IF($F3="Rent shares",$E3*Setup!$B$14,IF($F3="Custom",IF(SUM($G3:$L3)=0,0,$E3*G3/SUM($G3:$L3)),$E3/COUNTA(Setup!$A$14:$A$19))),2))</f>
        <v/>
      </c>
      <c r="N3" s="9">
        <f>IF(OR($E3="",N$2=""),"",ROUND(IF($F3="Rent shares",$E3*Setup!$B$15,IF($F3="Custom",IF(SUM($G3:$L3)=0,0,$E3*H3/SUM($G3:$L3)),$E3/COUNTA(Setup!$A$14:$A$19))),2))</f>
        <v/>
      </c>
      <c r="O3" s="9">
        <f>IF(OR($E3="",O$2=""),"",ROUND(IF($F3="Rent shares",$E3*Setup!$B$16,IF($F3="Custom",IF(SUM($G3:$L3)=0,0,$E3*I3/SUM($G3:$L3)),$E3/COUNTA(Setup!$A$14:$A$19))),2))</f>
        <v/>
      </c>
      <c r="P3" s="9">
        <f>IF(OR($E3="",P$2=""),"",ROUND(IF($F3="Rent shares",$E3*Setup!$B$17,IF($F3="Custom",IF(SUM($G3:$L3)=0,0,$E3*J3/SUM($G3:$L3)),$E3/COUNTA(Setup!$A$14:$A$19))),2))</f>
        <v/>
      </c>
      <c r="Q3" s="9">
        <f>IF(OR($E3="",Q$2=""),"",ROUND(IF($F3="Rent shares",$E3*Setup!$B$18,IF($F3="Custom",IF(SUM($G3:$L3)=0,0,$E3*K3/SUM($G3:$L3)),$E3/COUNTA(Setup!$A$14:$A$19))),2))</f>
        <v/>
      </c>
      <c r="R3" s="9">
        <f>IF(OR($E3="",R$2=""),"",ROUND(IF($F3="Rent shares",$E3*Setup!$B$19,IF($F3="Custom",IF(SUM($G3:$L3)=0,0,$E3*L3/SUM($G3:$L3)),$E3/COUNTA(Setup!$A$14:$A$19))),2))</f>
        <v/>
      </c>
      <c r="S3" s="5">
        <f>IF($E3="","",IF(ABS(SUM(M3:R3)-$E3)&lt;0.02,"OK","CHECK"))</f>
        <v/>
      </c>
      <c r="T3" s="4">
        <f>IF($A3="","",YEAR($A3)*100+MONTH($A3))</f>
        <v/>
      </c>
    </row>
    <row r="4">
      <c r="A4" s="18" t="n">
        <v>46270</v>
      </c>
      <c r="B4" t="inlineStr">
        <is>
          <t>Electricity bill</t>
        </is>
      </c>
      <c r="C4" t="inlineStr">
        <is>
          <t>Electricity</t>
        </is>
      </c>
      <c r="D4" t="inlineStr">
        <is>
          <t>Jordan</t>
        </is>
      </c>
      <c r="E4" s="6" t="n">
        <v>96</v>
      </c>
      <c r="F4" t="inlineStr">
        <is>
          <t>Equal</t>
        </is>
      </c>
      <c r="M4" s="9">
        <f>IF(OR($E4="",M$2=""),"",ROUND(IF($F4="Rent shares",$E4*Setup!$B$14,IF($F4="Custom",IF(SUM($G4:$L4)=0,0,$E4*G4/SUM($G4:$L4)),$E4/COUNTA(Setup!$A$14:$A$19))),2))</f>
        <v/>
      </c>
      <c r="N4" s="9">
        <f>IF(OR($E4="",N$2=""),"",ROUND(IF($F4="Rent shares",$E4*Setup!$B$15,IF($F4="Custom",IF(SUM($G4:$L4)=0,0,$E4*H4/SUM($G4:$L4)),$E4/COUNTA(Setup!$A$14:$A$19))),2))</f>
        <v/>
      </c>
      <c r="O4" s="9">
        <f>IF(OR($E4="",O$2=""),"",ROUND(IF($F4="Rent shares",$E4*Setup!$B$16,IF($F4="Custom",IF(SUM($G4:$L4)=0,0,$E4*I4/SUM($G4:$L4)),$E4/COUNTA(Setup!$A$14:$A$19))),2))</f>
        <v/>
      </c>
      <c r="P4" s="9">
        <f>IF(OR($E4="",P$2=""),"",ROUND(IF($F4="Rent shares",$E4*Setup!$B$17,IF($F4="Custom",IF(SUM($G4:$L4)=0,0,$E4*J4/SUM($G4:$L4)),$E4/COUNTA(Setup!$A$14:$A$19))),2))</f>
        <v/>
      </c>
      <c r="Q4" s="9">
        <f>IF(OR($E4="",Q$2=""),"",ROUND(IF($F4="Rent shares",$E4*Setup!$B$18,IF($F4="Custom",IF(SUM($G4:$L4)=0,0,$E4*K4/SUM($G4:$L4)),$E4/COUNTA(Setup!$A$14:$A$19))),2))</f>
        <v/>
      </c>
      <c r="R4" s="9">
        <f>IF(OR($E4="",R$2=""),"",ROUND(IF($F4="Rent shares",$E4*Setup!$B$19,IF($F4="Custom",IF(SUM($G4:$L4)=0,0,$E4*L4/SUM($G4:$L4)),$E4/COUNTA(Setup!$A$14:$A$19))),2))</f>
        <v/>
      </c>
      <c r="S4" s="5">
        <f>IF($E4="","",IF(ABS(SUM(M4:R4)-$E4)&lt;0.02,"OK","CHECK"))</f>
        <v/>
      </c>
      <c r="T4" s="4">
        <f>IF($A4="","",YEAR($A4)*100+MONTH($A4))</f>
        <v/>
      </c>
    </row>
    <row r="5">
      <c r="A5" s="18" t="n">
        <v>46273</v>
      </c>
      <c r="B5" t="inlineStr">
        <is>
          <t>Internet</t>
        </is>
      </c>
      <c r="C5" t="inlineStr">
        <is>
          <t>Internet</t>
        </is>
      </c>
      <c r="D5" t="inlineStr">
        <is>
          <t>Sam</t>
        </is>
      </c>
      <c r="E5" s="6" t="n">
        <v>75</v>
      </c>
      <c r="F5" t="inlineStr">
        <is>
          <t>Equal</t>
        </is>
      </c>
      <c r="M5" s="9">
        <f>IF(OR($E5="",M$2=""),"",ROUND(IF($F5="Rent shares",$E5*Setup!$B$14,IF($F5="Custom",IF(SUM($G5:$L5)=0,0,$E5*G5/SUM($G5:$L5)),$E5/COUNTA(Setup!$A$14:$A$19))),2))</f>
        <v/>
      </c>
      <c r="N5" s="9">
        <f>IF(OR($E5="",N$2=""),"",ROUND(IF($F5="Rent shares",$E5*Setup!$B$15,IF($F5="Custom",IF(SUM($G5:$L5)=0,0,$E5*H5/SUM($G5:$L5)),$E5/COUNTA(Setup!$A$14:$A$19))),2))</f>
        <v/>
      </c>
      <c r="O5" s="9">
        <f>IF(OR($E5="",O$2=""),"",ROUND(IF($F5="Rent shares",$E5*Setup!$B$16,IF($F5="Custom",IF(SUM($G5:$L5)=0,0,$E5*I5/SUM($G5:$L5)),$E5/COUNTA(Setup!$A$14:$A$19))),2))</f>
        <v/>
      </c>
      <c r="P5" s="9">
        <f>IF(OR($E5="",P$2=""),"",ROUND(IF($F5="Rent shares",$E5*Setup!$B$17,IF($F5="Custom",IF(SUM($G5:$L5)=0,0,$E5*J5/SUM($G5:$L5)),$E5/COUNTA(Setup!$A$14:$A$19))),2))</f>
        <v/>
      </c>
      <c r="Q5" s="9">
        <f>IF(OR($E5="",Q$2=""),"",ROUND(IF($F5="Rent shares",$E5*Setup!$B$18,IF($F5="Custom",IF(SUM($G5:$L5)=0,0,$E5*K5/SUM($G5:$L5)),$E5/COUNTA(Setup!$A$14:$A$19))),2))</f>
        <v/>
      </c>
      <c r="R5" s="9">
        <f>IF(OR($E5="",R$2=""),"",ROUND(IF($F5="Rent shares",$E5*Setup!$B$19,IF($F5="Custom",IF(SUM($G5:$L5)=0,0,$E5*L5/SUM($G5:$L5)),$E5/COUNTA(Setup!$A$14:$A$19))),2))</f>
        <v/>
      </c>
      <c r="S5" s="5">
        <f>IF($E5="","",IF(ABS(SUM(M5:R5)-$E5)&lt;0.02,"OK","CHECK"))</f>
        <v/>
      </c>
      <c r="T5" s="4">
        <f>IF($A5="","",YEAR($A5)*100+MONTH($A5))</f>
        <v/>
      </c>
    </row>
    <row r="6">
      <c r="A6" s="18" t="n">
        <v>46275</v>
      </c>
      <c r="B6" t="inlineStr">
        <is>
          <t>Netflix and Spotify</t>
        </is>
      </c>
      <c r="C6" t="inlineStr">
        <is>
          <t>Streaming &amp; subscriptions</t>
        </is>
      </c>
      <c r="D6" t="inlineStr">
        <is>
          <t>Jordan</t>
        </is>
      </c>
      <c r="E6" s="6" t="n">
        <v>36</v>
      </c>
      <c r="F6" t="inlineStr">
        <is>
          <t>Equal</t>
        </is>
      </c>
      <c r="M6" s="9">
        <f>IF(OR($E6="",M$2=""),"",ROUND(IF($F6="Rent shares",$E6*Setup!$B$14,IF($F6="Custom",IF(SUM($G6:$L6)=0,0,$E6*G6/SUM($G6:$L6)),$E6/COUNTA(Setup!$A$14:$A$19))),2))</f>
        <v/>
      </c>
      <c r="N6" s="9">
        <f>IF(OR($E6="",N$2=""),"",ROUND(IF($F6="Rent shares",$E6*Setup!$B$15,IF($F6="Custom",IF(SUM($G6:$L6)=0,0,$E6*H6/SUM($G6:$L6)),$E6/COUNTA(Setup!$A$14:$A$19))),2))</f>
        <v/>
      </c>
      <c r="O6" s="9">
        <f>IF(OR($E6="",O$2=""),"",ROUND(IF($F6="Rent shares",$E6*Setup!$B$16,IF($F6="Custom",IF(SUM($G6:$L6)=0,0,$E6*I6/SUM($G6:$L6)),$E6/COUNTA(Setup!$A$14:$A$19))),2))</f>
        <v/>
      </c>
      <c r="P6" s="9">
        <f>IF(OR($E6="",P$2=""),"",ROUND(IF($F6="Rent shares",$E6*Setup!$B$17,IF($F6="Custom",IF(SUM($G6:$L6)=0,0,$E6*J6/SUM($G6:$L6)),$E6/COUNTA(Setup!$A$14:$A$19))),2))</f>
        <v/>
      </c>
      <c r="Q6" s="9">
        <f>IF(OR($E6="",Q$2=""),"",ROUND(IF($F6="Rent shares",$E6*Setup!$B$18,IF($F6="Custom",IF(SUM($G6:$L6)=0,0,$E6*K6/SUM($G6:$L6)),$E6/COUNTA(Setup!$A$14:$A$19))),2))</f>
        <v/>
      </c>
      <c r="R6" s="9">
        <f>IF(OR($E6="",R$2=""),"",ROUND(IF($F6="Rent shares",$E6*Setup!$B$19,IF($F6="Custom",IF(SUM($G6:$L6)=0,0,$E6*L6/SUM($G6:$L6)),$E6/COUNTA(Setup!$A$14:$A$19))),2))</f>
        <v/>
      </c>
      <c r="S6" s="5">
        <f>IF($E6="","",IF(ABS(SUM(M6:R6)-$E6)&lt;0.02,"OK","CHECK"))</f>
        <v/>
      </c>
      <c r="T6" s="4">
        <f>IF($A6="","",YEAR($A6)*100+MONTH($A6))</f>
        <v/>
      </c>
    </row>
    <row r="7">
      <c r="A7" s="18" t="n">
        <v>46279</v>
      </c>
      <c r="B7" t="inlineStr">
        <is>
          <t>Groceries and cleaning stuff</t>
        </is>
      </c>
      <c r="C7" t="inlineStr">
        <is>
          <t>Groceries &amp; household</t>
        </is>
      </c>
      <c r="D7" t="inlineStr">
        <is>
          <t>Sam</t>
        </is>
      </c>
      <c r="E7" s="6" t="n">
        <v>126</v>
      </c>
      <c r="F7" t="inlineStr">
        <is>
          <t>Equal</t>
        </is>
      </c>
      <c r="M7" s="9">
        <f>IF(OR($E7="",M$2=""),"",ROUND(IF($F7="Rent shares",$E7*Setup!$B$14,IF($F7="Custom",IF(SUM($G7:$L7)=0,0,$E7*G7/SUM($G7:$L7)),$E7/COUNTA(Setup!$A$14:$A$19))),2))</f>
        <v/>
      </c>
      <c r="N7" s="9">
        <f>IF(OR($E7="",N$2=""),"",ROUND(IF($F7="Rent shares",$E7*Setup!$B$15,IF($F7="Custom",IF(SUM($G7:$L7)=0,0,$E7*H7/SUM($G7:$L7)),$E7/COUNTA(Setup!$A$14:$A$19))),2))</f>
        <v/>
      </c>
      <c r="O7" s="9">
        <f>IF(OR($E7="",O$2=""),"",ROUND(IF($F7="Rent shares",$E7*Setup!$B$16,IF($F7="Custom",IF(SUM($G7:$L7)=0,0,$E7*I7/SUM($G7:$L7)),$E7/COUNTA(Setup!$A$14:$A$19))),2))</f>
        <v/>
      </c>
      <c r="P7" s="9">
        <f>IF(OR($E7="",P$2=""),"",ROUND(IF($F7="Rent shares",$E7*Setup!$B$17,IF($F7="Custom",IF(SUM($G7:$L7)=0,0,$E7*J7/SUM($G7:$L7)),$E7/COUNTA(Setup!$A$14:$A$19))),2))</f>
        <v/>
      </c>
      <c r="Q7" s="9">
        <f>IF(OR($E7="",Q$2=""),"",ROUND(IF($F7="Rent shares",$E7*Setup!$B$18,IF($F7="Custom",IF(SUM($G7:$L7)=0,0,$E7*K7/SUM($G7:$L7)),$E7/COUNTA(Setup!$A$14:$A$19))),2))</f>
        <v/>
      </c>
      <c r="R7" s="9">
        <f>IF(OR($E7="",R$2=""),"",ROUND(IF($F7="Rent shares",$E7*Setup!$B$19,IF($F7="Custom",IF(SUM($G7:$L7)=0,0,$E7*L7/SUM($G7:$L7)),$E7/COUNTA(Setup!$A$14:$A$19))),2))</f>
        <v/>
      </c>
      <c r="S7" s="5">
        <f>IF($E7="","",IF(ABS(SUM(M7:R7)-$E7)&lt;0.02,"OK","CHECK"))</f>
        <v/>
      </c>
      <c r="T7" s="4">
        <f>IF($A7="","",YEAR($A7)*100+MONTH($A7))</f>
        <v/>
      </c>
    </row>
    <row r="8">
      <c r="A8" s="18" t="n">
        <v>46285</v>
      </c>
      <c r="B8" t="inlineStr">
        <is>
          <t>Living room couch</t>
        </is>
      </c>
      <c r="C8" t="inlineStr">
        <is>
          <t>Furniture &amp; one-offs</t>
        </is>
      </c>
      <c r="D8" t="inlineStr">
        <is>
          <t>Maya</t>
        </is>
      </c>
      <c r="E8" s="6" t="n">
        <v>900</v>
      </c>
      <c r="F8" t="inlineStr">
        <is>
          <t>Custom</t>
        </is>
      </c>
      <c r="G8" t="n">
        <v>2</v>
      </c>
      <c r="H8" t="n">
        <v>1</v>
      </c>
      <c r="I8" t="n">
        <v>1</v>
      </c>
      <c r="M8" s="9">
        <f>IF(OR($E8="",M$2=""),"",ROUND(IF($F8="Rent shares",$E8*Setup!$B$14,IF($F8="Custom",IF(SUM($G8:$L8)=0,0,$E8*G8/SUM($G8:$L8)),$E8/COUNTA(Setup!$A$14:$A$19))),2))</f>
        <v/>
      </c>
      <c r="N8" s="9">
        <f>IF(OR($E8="",N$2=""),"",ROUND(IF($F8="Rent shares",$E8*Setup!$B$15,IF($F8="Custom",IF(SUM($G8:$L8)=0,0,$E8*H8/SUM($G8:$L8)),$E8/COUNTA(Setup!$A$14:$A$19))),2))</f>
        <v/>
      </c>
      <c r="O8" s="9">
        <f>IF(OR($E8="",O$2=""),"",ROUND(IF($F8="Rent shares",$E8*Setup!$B$16,IF($F8="Custom",IF(SUM($G8:$L8)=0,0,$E8*I8/SUM($G8:$L8)),$E8/COUNTA(Setup!$A$14:$A$19))),2))</f>
        <v/>
      </c>
      <c r="P8" s="9">
        <f>IF(OR($E8="",P$2=""),"",ROUND(IF($F8="Rent shares",$E8*Setup!$B$17,IF($F8="Custom",IF(SUM($G8:$L8)=0,0,$E8*J8/SUM($G8:$L8)),$E8/COUNTA(Setup!$A$14:$A$19))),2))</f>
        <v/>
      </c>
      <c r="Q8" s="9">
        <f>IF(OR($E8="",Q$2=""),"",ROUND(IF($F8="Rent shares",$E8*Setup!$B$18,IF($F8="Custom",IF(SUM($G8:$L8)=0,0,$E8*K8/SUM($G8:$L8)),$E8/COUNTA(Setup!$A$14:$A$19))),2))</f>
        <v/>
      </c>
      <c r="R8" s="9">
        <f>IF(OR($E8="",R$2=""),"",ROUND(IF($F8="Rent shares",$E8*Setup!$B$19,IF($F8="Custom",IF(SUM($G8:$L8)=0,0,$E8*L8/SUM($G8:$L8)),$E8/COUNTA(Setup!$A$14:$A$19))),2))</f>
        <v/>
      </c>
      <c r="S8" s="5">
        <f>IF($E8="","",IF(ABS(SUM(M8:R8)-$E8)&lt;0.02,"OK","CHECK"))</f>
        <v/>
      </c>
      <c r="T8" s="4">
        <f>IF($A8="","",YEAR($A8)*100+MONTH($A8))</f>
        <v/>
      </c>
    </row>
    <row r="9">
      <c r="A9" s="18" t="n">
        <v>46293</v>
      </c>
      <c r="B9" t="inlineStr">
        <is>
          <t>Gas bill</t>
        </is>
      </c>
      <c r="C9" t="inlineStr">
        <is>
          <t>Gas</t>
        </is>
      </c>
      <c r="D9" t="inlineStr">
        <is>
          <t>Sam</t>
        </is>
      </c>
      <c r="E9" s="6" t="n">
        <v>54</v>
      </c>
      <c r="F9" t="inlineStr">
        <is>
          <t>Equal</t>
        </is>
      </c>
      <c r="M9" s="9">
        <f>IF(OR($E9="",M$2=""),"",ROUND(IF($F9="Rent shares",$E9*Setup!$B$14,IF($F9="Custom",IF(SUM($G9:$L9)=0,0,$E9*G9/SUM($G9:$L9)),$E9/COUNTA(Setup!$A$14:$A$19))),2))</f>
        <v/>
      </c>
      <c r="N9" s="9">
        <f>IF(OR($E9="",N$2=""),"",ROUND(IF($F9="Rent shares",$E9*Setup!$B$15,IF($F9="Custom",IF(SUM($G9:$L9)=0,0,$E9*H9/SUM($G9:$L9)),$E9/COUNTA(Setup!$A$14:$A$19))),2))</f>
        <v/>
      </c>
      <c r="O9" s="9">
        <f>IF(OR($E9="",O$2=""),"",ROUND(IF($F9="Rent shares",$E9*Setup!$B$16,IF($F9="Custom",IF(SUM($G9:$L9)=0,0,$E9*I9/SUM($G9:$L9)),$E9/COUNTA(Setup!$A$14:$A$19))),2))</f>
        <v/>
      </c>
      <c r="P9" s="9">
        <f>IF(OR($E9="",P$2=""),"",ROUND(IF($F9="Rent shares",$E9*Setup!$B$17,IF($F9="Custom",IF(SUM($G9:$L9)=0,0,$E9*J9/SUM($G9:$L9)),$E9/COUNTA(Setup!$A$14:$A$19))),2))</f>
        <v/>
      </c>
      <c r="Q9" s="9">
        <f>IF(OR($E9="",Q$2=""),"",ROUND(IF($F9="Rent shares",$E9*Setup!$B$18,IF($F9="Custom",IF(SUM($G9:$L9)=0,0,$E9*K9/SUM($G9:$L9)),$E9/COUNTA(Setup!$A$14:$A$19))),2))</f>
        <v/>
      </c>
      <c r="R9" s="9">
        <f>IF(OR($E9="",R$2=""),"",ROUND(IF($F9="Rent shares",$E9*Setup!$B$19,IF($F9="Custom",IF(SUM($G9:$L9)=0,0,$E9*L9/SUM($G9:$L9)),$E9/COUNTA(Setup!$A$14:$A$19))),2))</f>
        <v/>
      </c>
      <c r="S9" s="5">
        <f>IF($E9="","",IF(ABS(SUM(M9:R9)-$E9)&lt;0.02,"OK","CHECK"))</f>
        <v/>
      </c>
      <c r="T9" s="4">
        <f>IF($A9="","",YEAR($A9)*100+MONTH($A9))</f>
        <v/>
      </c>
    </row>
    <row r="10">
      <c r="A10" s="18" t="n">
        <v>46296</v>
      </c>
      <c r="B10" t="inlineStr">
        <is>
          <t>Jordan paid Maya for September</t>
        </is>
      </c>
      <c r="C10" t="inlineStr">
        <is>
          <t>Repayment</t>
        </is>
      </c>
      <c r="D10" t="inlineStr">
        <is>
          <t>Jordan</t>
        </is>
      </c>
      <c r="E10" s="6" t="n">
        <v>942</v>
      </c>
      <c r="F10" t="inlineStr">
        <is>
          <t>Custom</t>
        </is>
      </c>
      <c r="G10" t="n">
        <v>1</v>
      </c>
      <c r="H10" t="n">
        <v>0</v>
      </c>
      <c r="I10" t="n">
        <v>0</v>
      </c>
      <c r="M10" s="9">
        <f>IF(OR($E10="",M$2=""),"",ROUND(IF($F10="Rent shares",$E10*Setup!$B$14,IF($F10="Custom",IF(SUM($G10:$L10)=0,0,$E10*G10/SUM($G10:$L10)),$E10/COUNTA(Setup!$A$14:$A$19))),2))</f>
        <v/>
      </c>
      <c r="N10" s="9">
        <f>IF(OR($E10="",N$2=""),"",ROUND(IF($F10="Rent shares",$E10*Setup!$B$15,IF($F10="Custom",IF(SUM($G10:$L10)=0,0,$E10*H10/SUM($G10:$L10)),$E10/COUNTA(Setup!$A$14:$A$19))),2))</f>
        <v/>
      </c>
      <c r="O10" s="9">
        <f>IF(OR($E10="",O$2=""),"",ROUND(IF($F10="Rent shares",$E10*Setup!$B$16,IF($F10="Custom",IF(SUM($G10:$L10)=0,0,$E10*I10/SUM($G10:$L10)),$E10/COUNTA(Setup!$A$14:$A$19))),2))</f>
        <v/>
      </c>
      <c r="P10" s="9">
        <f>IF(OR($E10="",P$2=""),"",ROUND(IF($F10="Rent shares",$E10*Setup!$B$17,IF($F10="Custom",IF(SUM($G10:$L10)=0,0,$E10*J10/SUM($G10:$L10)),$E10/COUNTA(Setup!$A$14:$A$19))),2))</f>
        <v/>
      </c>
      <c r="Q10" s="9">
        <f>IF(OR($E10="",Q$2=""),"",ROUND(IF($F10="Rent shares",$E10*Setup!$B$18,IF($F10="Custom",IF(SUM($G10:$L10)=0,0,$E10*K10/SUM($G10:$L10)),$E10/COUNTA(Setup!$A$14:$A$19))),2))</f>
        <v/>
      </c>
      <c r="R10" s="9">
        <f>IF(OR($E10="",R$2=""),"",ROUND(IF($F10="Rent shares",$E10*Setup!$B$19,IF($F10="Custom",IF(SUM($G10:$L10)=0,0,$E10*L10/SUM($G10:$L10)),$E10/COUNTA(Setup!$A$14:$A$19))),2))</f>
        <v/>
      </c>
      <c r="S10" s="5">
        <f>IF($E10="","",IF(ABS(SUM(M10:R10)-$E10)&lt;0.02,"OK","CHECK"))</f>
        <v/>
      </c>
      <c r="T10" s="4">
        <f>IF($A10="","",YEAR($A10)*100+MONTH($A10))</f>
        <v/>
      </c>
    </row>
    <row r="11">
      <c r="A11" s="18" t="n">
        <v>46296</v>
      </c>
      <c r="B11" t="inlineStr">
        <is>
          <t>Sam paid Maya for September</t>
        </is>
      </c>
      <c r="C11" t="inlineStr">
        <is>
          <t>Repayment</t>
        </is>
      </c>
      <c r="D11" t="inlineStr">
        <is>
          <t>Sam</t>
        </is>
      </c>
      <c r="E11" s="6" t="n">
        <v>819</v>
      </c>
      <c r="F11" t="inlineStr">
        <is>
          <t>Custom</t>
        </is>
      </c>
      <c r="G11" t="n">
        <v>1</v>
      </c>
      <c r="H11" t="n">
        <v>0</v>
      </c>
      <c r="I11" t="n">
        <v>0</v>
      </c>
      <c r="M11" s="9">
        <f>IF(OR($E11="",M$2=""),"",ROUND(IF($F11="Rent shares",$E11*Setup!$B$14,IF($F11="Custom",IF(SUM($G11:$L11)=0,0,$E11*G11/SUM($G11:$L11)),$E11/COUNTA(Setup!$A$14:$A$19))),2))</f>
        <v/>
      </c>
      <c r="N11" s="9">
        <f>IF(OR($E11="",N$2=""),"",ROUND(IF($F11="Rent shares",$E11*Setup!$B$15,IF($F11="Custom",IF(SUM($G11:$L11)=0,0,$E11*H11/SUM($G11:$L11)),$E11/COUNTA(Setup!$A$14:$A$19))),2))</f>
        <v/>
      </c>
      <c r="O11" s="9">
        <f>IF(OR($E11="",O$2=""),"",ROUND(IF($F11="Rent shares",$E11*Setup!$B$16,IF($F11="Custom",IF(SUM($G11:$L11)=0,0,$E11*I11/SUM($G11:$L11)),$E11/COUNTA(Setup!$A$14:$A$19))),2))</f>
        <v/>
      </c>
      <c r="P11" s="9">
        <f>IF(OR($E11="",P$2=""),"",ROUND(IF($F11="Rent shares",$E11*Setup!$B$17,IF($F11="Custom",IF(SUM($G11:$L11)=0,0,$E11*J11/SUM($G11:$L11)),$E11/COUNTA(Setup!$A$14:$A$19))),2))</f>
        <v/>
      </c>
      <c r="Q11" s="9">
        <f>IF(OR($E11="",Q$2=""),"",ROUND(IF($F11="Rent shares",$E11*Setup!$B$18,IF($F11="Custom",IF(SUM($G11:$L11)=0,0,$E11*K11/SUM($G11:$L11)),$E11/COUNTA(Setup!$A$14:$A$19))),2))</f>
        <v/>
      </c>
      <c r="R11" s="9">
        <f>IF(OR($E11="",R$2=""),"",ROUND(IF($F11="Rent shares",$E11*Setup!$B$19,IF($F11="Custom",IF(SUM($G11:$L11)=0,0,$E11*L11/SUM($G11:$L11)),$E11/COUNTA(Setup!$A$14:$A$19))),2))</f>
        <v/>
      </c>
      <c r="S11" s="5">
        <f>IF($E11="","",IF(ABS(SUM(M11:R11)-$E11)&lt;0.02,"OK","CHECK"))</f>
        <v/>
      </c>
      <c r="T11" s="4">
        <f>IF($A11="","",YEAR($A11)*100+MONTH($A11))</f>
        <v/>
      </c>
    </row>
    <row r="12">
      <c r="A12" s="18" t="n">
        <v>46296</v>
      </c>
      <c r="B12" t="inlineStr">
        <is>
          <t>October rent</t>
        </is>
      </c>
      <c r="C12" t="inlineStr">
        <is>
          <t>Rent</t>
        </is>
      </c>
      <c r="D12" t="inlineStr">
        <is>
          <t>Maya</t>
        </is>
      </c>
      <c r="E12" s="6" t="n">
        <v>2400</v>
      </c>
      <c r="F12" t="inlineStr">
        <is>
          <t>Rent shares</t>
        </is>
      </c>
      <c r="M12" s="9">
        <f>IF(OR($E12="",M$2=""),"",ROUND(IF($F12="Rent shares",$E12*Setup!$B$14,IF($F12="Custom",IF(SUM($G12:$L12)=0,0,$E12*G12/SUM($G12:$L12)),$E12/COUNTA(Setup!$A$14:$A$19))),2))</f>
        <v/>
      </c>
      <c r="N12" s="9">
        <f>IF(OR($E12="",N$2=""),"",ROUND(IF($F12="Rent shares",$E12*Setup!$B$15,IF($F12="Custom",IF(SUM($G12:$L12)=0,0,$E12*H12/SUM($G12:$L12)),$E12/COUNTA(Setup!$A$14:$A$19))),2))</f>
        <v/>
      </c>
      <c r="O12" s="9">
        <f>IF(OR($E12="",O$2=""),"",ROUND(IF($F12="Rent shares",$E12*Setup!$B$16,IF($F12="Custom",IF(SUM($G12:$L12)=0,0,$E12*I12/SUM($G12:$L12)),$E12/COUNTA(Setup!$A$14:$A$19))),2))</f>
        <v/>
      </c>
      <c r="P12" s="9">
        <f>IF(OR($E12="",P$2=""),"",ROUND(IF($F12="Rent shares",$E12*Setup!$B$17,IF($F12="Custom",IF(SUM($G12:$L12)=0,0,$E12*J12/SUM($G12:$L12)),$E12/COUNTA(Setup!$A$14:$A$19))),2))</f>
        <v/>
      </c>
      <c r="Q12" s="9">
        <f>IF(OR($E12="",Q$2=""),"",ROUND(IF($F12="Rent shares",$E12*Setup!$B$18,IF($F12="Custom",IF(SUM($G12:$L12)=0,0,$E12*K12/SUM($G12:$L12)),$E12/COUNTA(Setup!$A$14:$A$19))),2))</f>
        <v/>
      </c>
      <c r="R12" s="9">
        <f>IF(OR($E12="",R$2=""),"",ROUND(IF($F12="Rent shares",$E12*Setup!$B$19,IF($F12="Custom",IF(SUM($G12:$L12)=0,0,$E12*L12/SUM($G12:$L12)),$E12/COUNTA(Setup!$A$14:$A$19))),2))</f>
        <v/>
      </c>
      <c r="S12" s="5">
        <f>IF($E12="","",IF(ABS(SUM(M12:R12)-$E12)&lt;0.02,"OK","CHECK"))</f>
        <v/>
      </c>
      <c r="T12" s="4">
        <f>IF($A12="","",YEAR($A12)*100+MONTH($A12))</f>
        <v/>
      </c>
    </row>
    <row r="13">
      <c r="A13" s="18" t="n">
        <v>46298</v>
      </c>
      <c r="B13" t="inlineStr">
        <is>
          <t>Electricity bill</t>
        </is>
      </c>
      <c r="C13" t="inlineStr">
        <is>
          <t>Electricity</t>
        </is>
      </c>
      <c r="D13" t="inlineStr">
        <is>
          <t>Jordan</t>
        </is>
      </c>
      <c r="E13" s="6" t="n">
        <v>84</v>
      </c>
      <c r="F13" t="inlineStr">
        <is>
          <t>Equal</t>
        </is>
      </c>
      <c r="M13" s="9">
        <f>IF(OR($E13="",M$2=""),"",ROUND(IF($F13="Rent shares",$E13*Setup!$B$14,IF($F13="Custom",IF(SUM($G13:$L13)=0,0,$E13*G13/SUM($G13:$L13)),$E13/COUNTA(Setup!$A$14:$A$19))),2))</f>
        <v/>
      </c>
      <c r="N13" s="9">
        <f>IF(OR($E13="",N$2=""),"",ROUND(IF($F13="Rent shares",$E13*Setup!$B$15,IF($F13="Custom",IF(SUM($G13:$L13)=0,0,$E13*H13/SUM($G13:$L13)),$E13/COUNTA(Setup!$A$14:$A$19))),2))</f>
        <v/>
      </c>
      <c r="O13" s="9">
        <f>IF(OR($E13="",O$2=""),"",ROUND(IF($F13="Rent shares",$E13*Setup!$B$16,IF($F13="Custom",IF(SUM($G13:$L13)=0,0,$E13*I13/SUM($G13:$L13)),$E13/COUNTA(Setup!$A$14:$A$19))),2))</f>
        <v/>
      </c>
      <c r="P13" s="9">
        <f>IF(OR($E13="",P$2=""),"",ROUND(IF($F13="Rent shares",$E13*Setup!$B$17,IF($F13="Custom",IF(SUM($G13:$L13)=0,0,$E13*J13/SUM($G13:$L13)),$E13/COUNTA(Setup!$A$14:$A$19))),2))</f>
        <v/>
      </c>
      <c r="Q13" s="9">
        <f>IF(OR($E13="",Q$2=""),"",ROUND(IF($F13="Rent shares",$E13*Setup!$B$18,IF($F13="Custom",IF(SUM($G13:$L13)=0,0,$E13*K13/SUM($G13:$L13)),$E13/COUNTA(Setup!$A$14:$A$19))),2))</f>
        <v/>
      </c>
      <c r="R13" s="9">
        <f>IF(OR($E13="",R$2=""),"",ROUND(IF($F13="Rent shares",$E13*Setup!$B$19,IF($F13="Custom",IF(SUM($G13:$L13)=0,0,$E13*L13/SUM($G13:$L13)),$E13/COUNTA(Setup!$A$14:$A$19))),2))</f>
        <v/>
      </c>
      <c r="S13" s="5">
        <f>IF($E13="","",IF(ABS(SUM(M13:R13)-$E13)&lt;0.02,"OK","CHECK"))</f>
        <v/>
      </c>
      <c r="T13" s="4">
        <f>IF($A13="","",YEAR($A13)*100+MONTH($A13))</f>
        <v/>
      </c>
    </row>
    <row r="14">
      <c r="A14" s="18" t="n">
        <v>46298</v>
      </c>
      <c r="B14" t="inlineStr">
        <is>
          <t>Dinner out for Jordan's birthday</t>
        </is>
      </c>
      <c r="C14" t="inlineStr">
        <is>
          <t>Other</t>
        </is>
      </c>
      <c r="D14" t="inlineStr">
        <is>
          <t>Sam</t>
        </is>
      </c>
      <c r="E14" s="6" t="n">
        <v>90</v>
      </c>
      <c r="F14" t="inlineStr">
        <is>
          <t>Custom</t>
        </is>
      </c>
      <c r="G14" t="n">
        <v>45</v>
      </c>
      <c r="H14" t="n">
        <v>0</v>
      </c>
      <c r="I14" t="n">
        <v>45</v>
      </c>
      <c r="M14" s="9">
        <f>IF(OR($E14="",M$2=""),"",ROUND(IF($F14="Rent shares",$E14*Setup!$B$14,IF($F14="Custom",IF(SUM($G14:$L14)=0,0,$E14*G14/SUM($G14:$L14)),$E14/COUNTA(Setup!$A$14:$A$19))),2))</f>
        <v/>
      </c>
      <c r="N14" s="9">
        <f>IF(OR($E14="",N$2=""),"",ROUND(IF($F14="Rent shares",$E14*Setup!$B$15,IF($F14="Custom",IF(SUM($G14:$L14)=0,0,$E14*H14/SUM($G14:$L14)),$E14/COUNTA(Setup!$A$14:$A$19))),2))</f>
        <v/>
      </c>
      <c r="O14" s="9">
        <f>IF(OR($E14="",O$2=""),"",ROUND(IF($F14="Rent shares",$E14*Setup!$B$16,IF($F14="Custom",IF(SUM($G14:$L14)=0,0,$E14*I14/SUM($G14:$L14)),$E14/COUNTA(Setup!$A$14:$A$19))),2))</f>
        <v/>
      </c>
      <c r="P14" s="9">
        <f>IF(OR($E14="",P$2=""),"",ROUND(IF($F14="Rent shares",$E14*Setup!$B$17,IF($F14="Custom",IF(SUM($G14:$L14)=0,0,$E14*J14/SUM($G14:$L14)),$E14/COUNTA(Setup!$A$14:$A$19))),2))</f>
        <v/>
      </c>
      <c r="Q14" s="9">
        <f>IF(OR($E14="",Q$2=""),"",ROUND(IF($F14="Rent shares",$E14*Setup!$B$18,IF($F14="Custom",IF(SUM($G14:$L14)=0,0,$E14*K14/SUM($G14:$L14)),$E14/COUNTA(Setup!$A$14:$A$19))),2))</f>
        <v/>
      </c>
      <c r="R14" s="9">
        <f>IF(OR($E14="",R$2=""),"",ROUND(IF($F14="Rent shares",$E14*Setup!$B$19,IF($F14="Custom",IF(SUM($G14:$L14)=0,0,$E14*L14/SUM($G14:$L14)),$E14/COUNTA(Setup!$A$14:$A$19))),2))</f>
        <v/>
      </c>
      <c r="S14" s="5">
        <f>IF($E14="","",IF(ABS(SUM(M14:R14)-$E14)&lt;0.02,"OK","CHECK"))</f>
        <v/>
      </c>
      <c r="T14" s="4">
        <f>IF($A14="","",YEAR($A14)*100+MONTH($A14))</f>
        <v/>
      </c>
    </row>
    <row r="15">
      <c r="A15" s="18" t="n">
        <v>46299</v>
      </c>
      <c r="B15" t="inlineStr">
        <is>
          <t>Internet</t>
        </is>
      </c>
      <c r="C15" t="inlineStr">
        <is>
          <t>Internet</t>
        </is>
      </c>
      <c r="D15" t="inlineStr">
        <is>
          <t>Sam</t>
        </is>
      </c>
      <c r="E15" s="6" t="n">
        <v>75</v>
      </c>
      <c r="F15" t="inlineStr">
        <is>
          <t>Equal</t>
        </is>
      </c>
      <c r="M15" s="9">
        <f>IF(OR($E15="",M$2=""),"",ROUND(IF($F15="Rent shares",$E15*Setup!$B$14,IF($F15="Custom",IF(SUM($G15:$L15)=0,0,$E15*G15/SUM($G15:$L15)),$E15/COUNTA(Setup!$A$14:$A$19))),2))</f>
        <v/>
      </c>
      <c r="N15" s="9">
        <f>IF(OR($E15="",N$2=""),"",ROUND(IF($F15="Rent shares",$E15*Setup!$B$15,IF($F15="Custom",IF(SUM($G15:$L15)=0,0,$E15*H15/SUM($G15:$L15)),$E15/COUNTA(Setup!$A$14:$A$19))),2))</f>
        <v/>
      </c>
      <c r="O15" s="9">
        <f>IF(OR($E15="",O$2=""),"",ROUND(IF($F15="Rent shares",$E15*Setup!$B$16,IF($F15="Custom",IF(SUM($G15:$L15)=0,0,$E15*I15/SUM($G15:$L15)),$E15/COUNTA(Setup!$A$14:$A$19))),2))</f>
        <v/>
      </c>
      <c r="P15" s="9">
        <f>IF(OR($E15="",P$2=""),"",ROUND(IF($F15="Rent shares",$E15*Setup!$B$17,IF($F15="Custom",IF(SUM($G15:$L15)=0,0,$E15*J15/SUM($G15:$L15)),$E15/COUNTA(Setup!$A$14:$A$19))),2))</f>
        <v/>
      </c>
      <c r="Q15" s="9">
        <f>IF(OR($E15="",Q$2=""),"",ROUND(IF($F15="Rent shares",$E15*Setup!$B$18,IF($F15="Custom",IF(SUM($G15:$L15)=0,0,$E15*K15/SUM($G15:$L15)),$E15/COUNTA(Setup!$A$14:$A$19))),2))</f>
        <v/>
      </c>
      <c r="R15" s="9">
        <f>IF(OR($E15="",R$2=""),"",ROUND(IF($F15="Rent shares",$E15*Setup!$B$19,IF($F15="Custom",IF(SUM($G15:$L15)=0,0,$E15*L15/SUM($G15:$L15)),$E15/COUNTA(Setup!$A$14:$A$19))),2))</f>
        <v/>
      </c>
      <c r="S15" s="5">
        <f>IF($E15="","",IF(ABS(SUM(M15:R15)-$E15)&lt;0.02,"OK","CHECK"))</f>
        <v/>
      </c>
      <c r="T15" s="4">
        <f>IF($A15="","",YEAR($A15)*100+MONTH($A15))</f>
        <v/>
      </c>
    </row>
    <row r="16">
      <c r="A16" s="18" t="n">
        <v>46300</v>
      </c>
      <c r="B16" t="inlineStr">
        <is>
          <t>Netflix and Spotify</t>
        </is>
      </c>
      <c r="C16" t="inlineStr">
        <is>
          <t>Streaming &amp; subscriptions</t>
        </is>
      </c>
      <c r="D16" t="inlineStr">
        <is>
          <t>Jordan</t>
        </is>
      </c>
      <c r="E16" s="6" t="n">
        <v>36</v>
      </c>
      <c r="F16" t="inlineStr">
        <is>
          <t>Equal</t>
        </is>
      </c>
      <c r="M16" s="9">
        <f>IF(OR($E16="",M$2=""),"",ROUND(IF($F16="Rent shares",$E16*Setup!$B$14,IF($F16="Custom",IF(SUM($G16:$L16)=0,0,$E16*G16/SUM($G16:$L16)),$E16/COUNTA(Setup!$A$14:$A$19))),2))</f>
        <v/>
      </c>
      <c r="N16" s="9">
        <f>IF(OR($E16="",N$2=""),"",ROUND(IF($F16="Rent shares",$E16*Setup!$B$15,IF($F16="Custom",IF(SUM($G16:$L16)=0,0,$E16*H16/SUM($G16:$L16)),$E16/COUNTA(Setup!$A$14:$A$19))),2))</f>
        <v/>
      </c>
      <c r="O16" s="9">
        <f>IF(OR($E16="",O$2=""),"",ROUND(IF($F16="Rent shares",$E16*Setup!$B$16,IF($F16="Custom",IF(SUM($G16:$L16)=0,0,$E16*I16/SUM($G16:$L16)),$E16/COUNTA(Setup!$A$14:$A$19))),2))</f>
        <v/>
      </c>
      <c r="P16" s="9">
        <f>IF(OR($E16="",P$2=""),"",ROUND(IF($F16="Rent shares",$E16*Setup!$B$17,IF($F16="Custom",IF(SUM($G16:$L16)=0,0,$E16*J16/SUM($G16:$L16)),$E16/COUNTA(Setup!$A$14:$A$19))),2))</f>
        <v/>
      </c>
      <c r="Q16" s="9">
        <f>IF(OR($E16="",Q$2=""),"",ROUND(IF($F16="Rent shares",$E16*Setup!$B$18,IF($F16="Custom",IF(SUM($G16:$L16)=0,0,$E16*K16/SUM($G16:$L16)),$E16/COUNTA(Setup!$A$14:$A$19))),2))</f>
        <v/>
      </c>
      <c r="R16" s="9">
        <f>IF(OR($E16="",R$2=""),"",ROUND(IF($F16="Rent shares",$E16*Setup!$B$19,IF($F16="Custom",IF(SUM($G16:$L16)=0,0,$E16*L16/SUM($G16:$L16)),$E16/COUNTA(Setup!$A$14:$A$19))),2))</f>
        <v/>
      </c>
      <c r="S16" s="5">
        <f>IF($E16="","",IF(ABS(SUM(M16:R16)-$E16)&lt;0.02,"OK","CHECK"))</f>
        <v/>
      </c>
      <c r="T16" s="4">
        <f>IF($A16="","",YEAR($A16)*100+MONTH($A16))</f>
        <v/>
      </c>
    </row>
    <row r="17">
      <c r="A17" s="18" t="n">
        <v>46301</v>
      </c>
      <c r="B17" t="inlineStr">
        <is>
          <t>Groceries</t>
        </is>
      </c>
      <c r="C17" t="inlineStr">
        <is>
          <t>Groceries &amp; household</t>
        </is>
      </c>
      <c r="D17" t="inlineStr">
        <is>
          <t>Sam</t>
        </is>
      </c>
      <c r="E17" s="6" t="n">
        <v>138</v>
      </c>
      <c r="F17" t="inlineStr">
        <is>
          <t>Equal</t>
        </is>
      </c>
      <c r="M17" s="9">
        <f>IF(OR($E17="",M$2=""),"",ROUND(IF($F17="Rent shares",$E17*Setup!$B$14,IF($F17="Custom",IF(SUM($G17:$L17)=0,0,$E17*G17/SUM($G17:$L17)),$E17/COUNTA(Setup!$A$14:$A$19))),2))</f>
        <v/>
      </c>
      <c r="N17" s="9">
        <f>IF(OR($E17="",N$2=""),"",ROUND(IF($F17="Rent shares",$E17*Setup!$B$15,IF($F17="Custom",IF(SUM($G17:$L17)=0,0,$E17*H17/SUM($G17:$L17)),$E17/COUNTA(Setup!$A$14:$A$19))),2))</f>
        <v/>
      </c>
      <c r="O17" s="9">
        <f>IF(OR($E17="",O$2=""),"",ROUND(IF($F17="Rent shares",$E17*Setup!$B$16,IF($F17="Custom",IF(SUM($G17:$L17)=0,0,$E17*I17/SUM($G17:$L17)),$E17/COUNTA(Setup!$A$14:$A$19))),2))</f>
        <v/>
      </c>
      <c r="P17" s="9">
        <f>IF(OR($E17="",P$2=""),"",ROUND(IF($F17="Rent shares",$E17*Setup!$B$17,IF($F17="Custom",IF(SUM($G17:$L17)=0,0,$E17*J17/SUM($G17:$L17)),$E17/COUNTA(Setup!$A$14:$A$19))),2))</f>
        <v/>
      </c>
      <c r="Q17" s="9">
        <f>IF(OR($E17="",Q$2=""),"",ROUND(IF($F17="Rent shares",$E17*Setup!$B$18,IF($F17="Custom",IF(SUM($G17:$L17)=0,0,$E17*K17/SUM($G17:$L17)),$E17/COUNTA(Setup!$A$14:$A$19))),2))</f>
        <v/>
      </c>
      <c r="R17" s="9">
        <f>IF(OR($E17="",R$2=""),"",ROUND(IF($F17="Rent shares",$E17*Setup!$B$19,IF($F17="Custom",IF(SUM($G17:$L17)=0,0,$E17*L17/SUM($G17:$L17)),$E17/COUNTA(Setup!$A$14:$A$19))),2))</f>
        <v/>
      </c>
      <c r="S17" s="5">
        <f>IF($E17="","",IF(ABS(SUM(M17:R17)-$E17)&lt;0.02,"OK","CHECK"))</f>
        <v/>
      </c>
      <c r="T17" s="4">
        <f>IF($A17="","",YEAR($A17)*100+MONTH($A17))</f>
        <v/>
      </c>
    </row>
    <row r="18">
      <c r="A18" s="18" t="n">
        <v>46301</v>
      </c>
      <c r="B18" t="inlineStr">
        <is>
          <t>Water bill</t>
        </is>
      </c>
      <c r="C18" t="inlineStr">
        <is>
          <t>Water</t>
        </is>
      </c>
      <c r="D18" t="inlineStr">
        <is>
          <t>Jordan</t>
        </is>
      </c>
      <c r="E18" s="6" t="n">
        <v>63</v>
      </c>
      <c r="F18" t="inlineStr">
        <is>
          <t>Equal</t>
        </is>
      </c>
      <c r="M18" s="9">
        <f>IF(OR($E18="",M$2=""),"",ROUND(IF($F18="Rent shares",$E18*Setup!$B$14,IF($F18="Custom",IF(SUM($G18:$L18)=0,0,$E18*G18/SUM($G18:$L18)),$E18/COUNTA(Setup!$A$14:$A$19))),2))</f>
        <v/>
      </c>
      <c r="N18" s="9">
        <f>IF(OR($E18="",N$2=""),"",ROUND(IF($F18="Rent shares",$E18*Setup!$B$15,IF($F18="Custom",IF(SUM($G18:$L18)=0,0,$E18*H18/SUM($G18:$L18)),$E18/COUNTA(Setup!$A$14:$A$19))),2))</f>
        <v/>
      </c>
      <c r="O18" s="9">
        <f>IF(OR($E18="",O$2=""),"",ROUND(IF($F18="Rent shares",$E18*Setup!$B$16,IF($F18="Custom",IF(SUM($G18:$L18)=0,0,$E18*I18/SUM($G18:$L18)),$E18/COUNTA(Setup!$A$14:$A$19))),2))</f>
        <v/>
      </c>
      <c r="P18" s="9">
        <f>IF(OR($E18="",P$2=""),"",ROUND(IF($F18="Rent shares",$E18*Setup!$B$17,IF($F18="Custom",IF(SUM($G18:$L18)=0,0,$E18*J18/SUM($G18:$L18)),$E18/COUNTA(Setup!$A$14:$A$19))),2))</f>
        <v/>
      </c>
      <c r="Q18" s="9">
        <f>IF(OR($E18="",Q$2=""),"",ROUND(IF($F18="Rent shares",$E18*Setup!$B$18,IF($F18="Custom",IF(SUM($G18:$L18)=0,0,$E18*K18/SUM($G18:$L18)),$E18/COUNTA(Setup!$A$14:$A$19))),2))</f>
        <v/>
      </c>
      <c r="R18" s="9">
        <f>IF(OR($E18="",R$2=""),"",ROUND(IF($F18="Rent shares",$E18*Setup!$B$19,IF($F18="Custom",IF(SUM($G18:$L18)=0,0,$E18*L18/SUM($G18:$L18)),$E18/COUNTA(Setup!$A$14:$A$19))),2))</f>
        <v/>
      </c>
      <c r="S18" s="5">
        <f>IF($E18="","",IF(ABS(SUM(M18:R18)-$E18)&lt;0.02,"OK","CHECK"))</f>
        <v/>
      </c>
      <c r="T18" s="4">
        <f>IF($A18="","",YEAR($A18)*100+MONTH($A18))</f>
        <v/>
      </c>
    </row>
    <row r="19">
      <c r="A19" s="18" t="n">
        <v>46302</v>
      </c>
      <c r="B19" t="inlineStr">
        <is>
          <t>Cleaning supplies</t>
        </is>
      </c>
      <c r="C19" t="inlineStr">
        <is>
          <t>Groceries &amp; household</t>
        </is>
      </c>
      <c r="D19" t="inlineStr">
        <is>
          <t>Maya</t>
        </is>
      </c>
      <c r="E19" s="6" t="n">
        <v>45</v>
      </c>
      <c r="F19" t="inlineStr">
        <is>
          <t>Equal</t>
        </is>
      </c>
      <c r="M19" s="9">
        <f>IF(OR($E19="",M$2=""),"",ROUND(IF($F19="Rent shares",$E19*Setup!$B$14,IF($F19="Custom",IF(SUM($G19:$L19)=0,0,$E19*G19/SUM($G19:$L19)),$E19/COUNTA(Setup!$A$14:$A$19))),2))</f>
        <v/>
      </c>
      <c r="N19" s="9">
        <f>IF(OR($E19="",N$2=""),"",ROUND(IF($F19="Rent shares",$E19*Setup!$B$15,IF($F19="Custom",IF(SUM($G19:$L19)=0,0,$E19*H19/SUM($G19:$L19)),$E19/COUNTA(Setup!$A$14:$A$19))),2))</f>
        <v/>
      </c>
      <c r="O19" s="9">
        <f>IF(OR($E19="",O$2=""),"",ROUND(IF($F19="Rent shares",$E19*Setup!$B$16,IF($F19="Custom",IF(SUM($G19:$L19)=0,0,$E19*I19/SUM($G19:$L19)),$E19/COUNTA(Setup!$A$14:$A$19))),2))</f>
        <v/>
      </c>
      <c r="P19" s="9">
        <f>IF(OR($E19="",P$2=""),"",ROUND(IF($F19="Rent shares",$E19*Setup!$B$17,IF($F19="Custom",IF(SUM($G19:$L19)=0,0,$E19*J19/SUM($G19:$L19)),$E19/COUNTA(Setup!$A$14:$A$19))),2))</f>
        <v/>
      </c>
      <c r="Q19" s="9">
        <f>IF(OR($E19="",Q$2=""),"",ROUND(IF($F19="Rent shares",$E19*Setup!$B$18,IF($F19="Custom",IF(SUM($G19:$L19)=0,0,$E19*K19/SUM($G19:$L19)),$E19/COUNTA(Setup!$A$14:$A$19))),2))</f>
        <v/>
      </c>
      <c r="R19" s="9">
        <f>IF(OR($E19="",R$2=""),"",ROUND(IF($F19="Rent shares",$E19*Setup!$B$19,IF($F19="Custom",IF(SUM($G19:$L19)=0,0,$E19*L19/SUM($G19:$L19)),$E19/COUNTA(Setup!$A$14:$A$19))),2))</f>
        <v/>
      </c>
      <c r="S19" s="5">
        <f>IF($E19="","",IF(ABS(SUM(M19:R19)-$E19)&lt;0.02,"OK","CHECK"))</f>
        <v/>
      </c>
      <c r="T19" s="4">
        <f>IF($A19="","",YEAR($A19)*100+MONTH($A19))</f>
        <v/>
      </c>
    </row>
    <row r="20">
      <c r="A20" s="18" t="n"/>
      <c r="E20" s="6" t="n"/>
      <c r="M20" s="9">
        <f>IF(OR($E20="",M$2=""),"",ROUND(IF($F20="Rent shares",$E20*Setup!$B$14,IF($F20="Custom",IF(SUM($G20:$L20)=0,0,$E20*G20/SUM($G20:$L20)),$E20/COUNTA(Setup!$A$14:$A$19))),2))</f>
        <v/>
      </c>
      <c r="N20" s="9">
        <f>IF(OR($E20="",N$2=""),"",ROUND(IF($F20="Rent shares",$E20*Setup!$B$15,IF($F20="Custom",IF(SUM($G20:$L20)=0,0,$E20*H20/SUM($G20:$L20)),$E20/COUNTA(Setup!$A$14:$A$19))),2))</f>
        <v/>
      </c>
      <c r="O20" s="9">
        <f>IF(OR($E20="",O$2=""),"",ROUND(IF($F20="Rent shares",$E20*Setup!$B$16,IF($F20="Custom",IF(SUM($G20:$L20)=0,0,$E20*I20/SUM($G20:$L20)),$E20/COUNTA(Setup!$A$14:$A$19))),2))</f>
        <v/>
      </c>
      <c r="P20" s="9">
        <f>IF(OR($E20="",P$2=""),"",ROUND(IF($F20="Rent shares",$E20*Setup!$B$17,IF($F20="Custom",IF(SUM($G20:$L20)=0,0,$E20*J20/SUM($G20:$L20)),$E20/COUNTA(Setup!$A$14:$A$19))),2))</f>
        <v/>
      </c>
      <c r="Q20" s="9">
        <f>IF(OR($E20="",Q$2=""),"",ROUND(IF($F20="Rent shares",$E20*Setup!$B$18,IF($F20="Custom",IF(SUM($G20:$L20)=0,0,$E20*K20/SUM($G20:$L20)),$E20/COUNTA(Setup!$A$14:$A$19))),2))</f>
        <v/>
      </c>
      <c r="R20" s="9">
        <f>IF(OR($E20="",R$2=""),"",ROUND(IF($F20="Rent shares",$E20*Setup!$B$19,IF($F20="Custom",IF(SUM($G20:$L20)=0,0,$E20*L20/SUM($G20:$L20)),$E20/COUNTA(Setup!$A$14:$A$19))),2))</f>
        <v/>
      </c>
      <c r="S20" s="5">
        <f>IF($E20="","",IF(ABS(SUM(M20:R20)-$E20)&lt;0.02,"OK","CHECK"))</f>
        <v/>
      </c>
      <c r="T20" s="4">
        <f>IF($A20="","",YEAR($A20)*100+MONTH($A20))</f>
        <v/>
      </c>
    </row>
    <row r="21">
      <c r="A21" s="18" t="n"/>
      <c r="E21" s="6" t="n"/>
      <c r="M21" s="9">
        <f>IF(OR($E21="",M$2=""),"",ROUND(IF($F21="Rent shares",$E21*Setup!$B$14,IF($F21="Custom",IF(SUM($G21:$L21)=0,0,$E21*G21/SUM($G21:$L21)),$E21/COUNTA(Setup!$A$14:$A$19))),2))</f>
        <v/>
      </c>
      <c r="N21" s="9">
        <f>IF(OR($E21="",N$2=""),"",ROUND(IF($F21="Rent shares",$E21*Setup!$B$15,IF($F21="Custom",IF(SUM($G21:$L21)=0,0,$E21*H21/SUM($G21:$L21)),$E21/COUNTA(Setup!$A$14:$A$19))),2))</f>
        <v/>
      </c>
      <c r="O21" s="9">
        <f>IF(OR($E21="",O$2=""),"",ROUND(IF($F21="Rent shares",$E21*Setup!$B$16,IF($F21="Custom",IF(SUM($G21:$L21)=0,0,$E21*I21/SUM($G21:$L21)),$E21/COUNTA(Setup!$A$14:$A$19))),2))</f>
        <v/>
      </c>
      <c r="P21" s="9">
        <f>IF(OR($E21="",P$2=""),"",ROUND(IF($F21="Rent shares",$E21*Setup!$B$17,IF($F21="Custom",IF(SUM($G21:$L21)=0,0,$E21*J21/SUM($G21:$L21)),$E21/COUNTA(Setup!$A$14:$A$19))),2))</f>
        <v/>
      </c>
      <c r="Q21" s="9">
        <f>IF(OR($E21="",Q$2=""),"",ROUND(IF($F21="Rent shares",$E21*Setup!$B$18,IF($F21="Custom",IF(SUM($G21:$L21)=0,0,$E21*K21/SUM($G21:$L21)),$E21/COUNTA(Setup!$A$14:$A$19))),2))</f>
        <v/>
      </c>
      <c r="R21" s="9">
        <f>IF(OR($E21="",R$2=""),"",ROUND(IF($F21="Rent shares",$E21*Setup!$B$19,IF($F21="Custom",IF(SUM($G21:$L21)=0,0,$E21*L21/SUM($G21:$L21)),$E21/COUNTA(Setup!$A$14:$A$19))),2))</f>
        <v/>
      </c>
      <c r="S21" s="5">
        <f>IF($E21="","",IF(ABS(SUM(M21:R21)-$E21)&lt;0.02,"OK","CHECK"))</f>
        <v/>
      </c>
      <c r="T21" s="4">
        <f>IF($A21="","",YEAR($A21)*100+MONTH($A21))</f>
        <v/>
      </c>
    </row>
    <row r="22">
      <c r="A22" s="18" t="n"/>
      <c r="E22" s="6" t="n"/>
      <c r="M22" s="9">
        <f>IF(OR($E22="",M$2=""),"",ROUND(IF($F22="Rent shares",$E22*Setup!$B$14,IF($F22="Custom",IF(SUM($G22:$L22)=0,0,$E22*G22/SUM($G22:$L22)),$E22/COUNTA(Setup!$A$14:$A$19))),2))</f>
        <v/>
      </c>
      <c r="N22" s="9">
        <f>IF(OR($E22="",N$2=""),"",ROUND(IF($F22="Rent shares",$E22*Setup!$B$15,IF($F22="Custom",IF(SUM($G22:$L22)=0,0,$E22*H22/SUM($G22:$L22)),$E22/COUNTA(Setup!$A$14:$A$19))),2))</f>
        <v/>
      </c>
      <c r="O22" s="9">
        <f>IF(OR($E22="",O$2=""),"",ROUND(IF($F22="Rent shares",$E22*Setup!$B$16,IF($F22="Custom",IF(SUM($G22:$L22)=0,0,$E22*I22/SUM($G22:$L22)),$E22/COUNTA(Setup!$A$14:$A$19))),2))</f>
        <v/>
      </c>
      <c r="P22" s="9">
        <f>IF(OR($E22="",P$2=""),"",ROUND(IF($F22="Rent shares",$E22*Setup!$B$17,IF($F22="Custom",IF(SUM($G22:$L22)=0,0,$E22*J22/SUM($G22:$L22)),$E22/COUNTA(Setup!$A$14:$A$19))),2))</f>
        <v/>
      </c>
      <c r="Q22" s="9">
        <f>IF(OR($E22="",Q$2=""),"",ROUND(IF($F22="Rent shares",$E22*Setup!$B$18,IF($F22="Custom",IF(SUM($G22:$L22)=0,0,$E22*K22/SUM($G22:$L22)),$E22/COUNTA(Setup!$A$14:$A$19))),2))</f>
        <v/>
      </c>
      <c r="R22" s="9">
        <f>IF(OR($E22="",R$2=""),"",ROUND(IF($F22="Rent shares",$E22*Setup!$B$19,IF($F22="Custom",IF(SUM($G22:$L22)=0,0,$E22*L22/SUM($G22:$L22)),$E22/COUNTA(Setup!$A$14:$A$19))),2))</f>
        <v/>
      </c>
      <c r="S22" s="5">
        <f>IF($E22="","",IF(ABS(SUM(M22:R22)-$E22)&lt;0.02,"OK","CHECK"))</f>
        <v/>
      </c>
      <c r="T22" s="4">
        <f>IF($A22="","",YEAR($A22)*100+MONTH($A22))</f>
        <v/>
      </c>
    </row>
    <row r="23">
      <c r="A23" s="18" t="n"/>
      <c r="E23" s="6" t="n"/>
      <c r="M23" s="9">
        <f>IF(OR($E23="",M$2=""),"",ROUND(IF($F23="Rent shares",$E23*Setup!$B$14,IF($F23="Custom",IF(SUM($G23:$L23)=0,0,$E23*G23/SUM($G23:$L23)),$E23/COUNTA(Setup!$A$14:$A$19))),2))</f>
        <v/>
      </c>
      <c r="N23" s="9">
        <f>IF(OR($E23="",N$2=""),"",ROUND(IF($F23="Rent shares",$E23*Setup!$B$15,IF($F23="Custom",IF(SUM($G23:$L23)=0,0,$E23*H23/SUM($G23:$L23)),$E23/COUNTA(Setup!$A$14:$A$19))),2))</f>
        <v/>
      </c>
      <c r="O23" s="9">
        <f>IF(OR($E23="",O$2=""),"",ROUND(IF($F23="Rent shares",$E23*Setup!$B$16,IF($F23="Custom",IF(SUM($G23:$L23)=0,0,$E23*I23/SUM($G23:$L23)),$E23/COUNTA(Setup!$A$14:$A$19))),2))</f>
        <v/>
      </c>
      <c r="P23" s="9">
        <f>IF(OR($E23="",P$2=""),"",ROUND(IF($F23="Rent shares",$E23*Setup!$B$17,IF($F23="Custom",IF(SUM($G23:$L23)=0,0,$E23*J23/SUM($G23:$L23)),$E23/COUNTA(Setup!$A$14:$A$19))),2))</f>
        <v/>
      </c>
      <c r="Q23" s="9">
        <f>IF(OR($E23="",Q$2=""),"",ROUND(IF($F23="Rent shares",$E23*Setup!$B$18,IF($F23="Custom",IF(SUM($G23:$L23)=0,0,$E23*K23/SUM($G23:$L23)),$E23/COUNTA(Setup!$A$14:$A$19))),2))</f>
        <v/>
      </c>
      <c r="R23" s="9">
        <f>IF(OR($E23="",R$2=""),"",ROUND(IF($F23="Rent shares",$E23*Setup!$B$19,IF($F23="Custom",IF(SUM($G23:$L23)=0,0,$E23*L23/SUM($G23:$L23)),$E23/COUNTA(Setup!$A$14:$A$19))),2))</f>
        <v/>
      </c>
      <c r="S23" s="5">
        <f>IF($E23="","",IF(ABS(SUM(M23:R23)-$E23)&lt;0.02,"OK","CHECK"))</f>
        <v/>
      </c>
      <c r="T23" s="4">
        <f>IF($A23="","",YEAR($A23)*100+MONTH($A23))</f>
        <v/>
      </c>
    </row>
    <row r="24">
      <c r="A24" s="18" t="n"/>
      <c r="E24" s="6" t="n"/>
      <c r="M24" s="9">
        <f>IF(OR($E24="",M$2=""),"",ROUND(IF($F24="Rent shares",$E24*Setup!$B$14,IF($F24="Custom",IF(SUM($G24:$L24)=0,0,$E24*G24/SUM($G24:$L24)),$E24/COUNTA(Setup!$A$14:$A$19))),2))</f>
        <v/>
      </c>
      <c r="N24" s="9">
        <f>IF(OR($E24="",N$2=""),"",ROUND(IF($F24="Rent shares",$E24*Setup!$B$15,IF($F24="Custom",IF(SUM($G24:$L24)=0,0,$E24*H24/SUM($G24:$L24)),$E24/COUNTA(Setup!$A$14:$A$19))),2))</f>
        <v/>
      </c>
      <c r="O24" s="9">
        <f>IF(OR($E24="",O$2=""),"",ROUND(IF($F24="Rent shares",$E24*Setup!$B$16,IF($F24="Custom",IF(SUM($G24:$L24)=0,0,$E24*I24/SUM($G24:$L24)),$E24/COUNTA(Setup!$A$14:$A$19))),2))</f>
        <v/>
      </c>
      <c r="P24" s="9">
        <f>IF(OR($E24="",P$2=""),"",ROUND(IF($F24="Rent shares",$E24*Setup!$B$17,IF($F24="Custom",IF(SUM($G24:$L24)=0,0,$E24*J24/SUM($G24:$L24)),$E24/COUNTA(Setup!$A$14:$A$19))),2))</f>
        <v/>
      </c>
      <c r="Q24" s="9">
        <f>IF(OR($E24="",Q$2=""),"",ROUND(IF($F24="Rent shares",$E24*Setup!$B$18,IF($F24="Custom",IF(SUM($G24:$L24)=0,0,$E24*K24/SUM($G24:$L24)),$E24/COUNTA(Setup!$A$14:$A$19))),2))</f>
        <v/>
      </c>
      <c r="R24" s="9">
        <f>IF(OR($E24="",R$2=""),"",ROUND(IF($F24="Rent shares",$E24*Setup!$B$19,IF($F24="Custom",IF(SUM($G24:$L24)=0,0,$E24*L24/SUM($G24:$L24)),$E24/COUNTA(Setup!$A$14:$A$19))),2))</f>
        <v/>
      </c>
      <c r="S24" s="5">
        <f>IF($E24="","",IF(ABS(SUM(M24:R24)-$E24)&lt;0.02,"OK","CHECK"))</f>
        <v/>
      </c>
      <c r="T24" s="4">
        <f>IF($A24="","",YEAR($A24)*100+MONTH($A24))</f>
        <v/>
      </c>
    </row>
    <row r="25">
      <c r="A25" s="18" t="n"/>
      <c r="E25" s="6" t="n"/>
      <c r="M25" s="9">
        <f>IF(OR($E25="",M$2=""),"",ROUND(IF($F25="Rent shares",$E25*Setup!$B$14,IF($F25="Custom",IF(SUM($G25:$L25)=0,0,$E25*G25/SUM($G25:$L25)),$E25/COUNTA(Setup!$A$14:$A$19))),2))</f>
        <v/>
      </c>
      <c r="N25" s="9">
        <f>IF(OR($E25="",N$2=""),"",ROUND(IF($F25="Rent shares",$E25*Setup!$B$15,IF($F25="Custom",IF(SUM($G25:$L25)=0,0,$E25*H25/SUM($G25:$L25)),$E25/COUNTA(Setup!$A$14:$A$19))),2))</f>
        <v/>
      </c>
      <c r="O25" s="9">
        <f>IF(OR($E25="",O$2=""),"",ROUND(IF($F25="Rent shares",$E25*Setup!$B$16,IF($F25="Custom",IF(SUM($G25:$L25)=0,0,$E25*I25/SUM($G25:$L25)),$E25/COUNTA(Setup!$A$14:$A$19))),2))</f>
        <v/>
      </c>
      <c r="P25" s="9">
        <f>IF(OR($E25="",P$2=""),"",ROUND(IF($F25="Rent shares",$E25*Setup!$B$17,IF($F25="Custom",IF(SUM($G25:$L25)=0,0,$E25*J25/SUM($G25:$L25)),$E25/COUNTA(Setup!$A$14:$A$19))),2))</f>
        <v/>
      </c>
      <c r="Q25" s="9">
        <f>IF(OR($E25="",Q$2=""),"",ROUND(IF($F25="Rent shares",$E25*Setup!$B$18,IF($F25="Custom",IF(SUM($G25:$L25)=0,0,$E25*K25/SUM($G25:$L25)),$E25/COUNTA(Setup!$A$14:$A$19))),2))</f>
        <v/>
      </c>
      <c r="R25" s="9">
        <f>IF(OR($E25="",R$2=""),"",ROUND(IF($F25="Rent shares",$E25*Setup!$B$19,IF($F25="Custom",IF(SUM($G25:$L25)=0,0,$E25*L25/SUM($G25:$L25)),$E25/COUNTA(Setup!$A$14:$A$19))),2))</f>
        <v/>
      </c>
      <c r="S25" s="5">
        <f>IF($E25="","",IF(ABS(SUM(M25:R25)-$E25)&lt;0.02,"OK","CHECK"))</f>
        <v/>
      </c>
      <c r="T25" s="4">
        <f>IF($A25="","",YEAR($A25)*100+MONTH($A25))</f>
        <v/>
      </c>
    </row>
    <row r="26">
      <c r="A26" s="18" t="n"/>
      <c r="E26" s="6" t="n"/>
      <c r="M26" s="9">
        <f>IF(OR($E26="",M$2=""),"",ROUND(IF($F26="Rent shares",$E26*Setup!$B$14,IF($F26="Custom",IF(SUM($G26:$L26)=0,0,$E26*G26/SUM($G26:$L26)),$E26/COUNTA(Setup!$A$14:$A$19))),2))</f>
        <v/>
      </c>
      <c r="N26" s="9">
        <f>IF(OR($E26="",N$2=""),"",ROUND(IF($F26="Rent shares",$E26*Setup!$B$15,IF($F26="Custom",IF(SUM($G26:$L26)=0,0,$E26*H26/SUM($G26:$L26)),$E26/COUNTA(Setup!$A$14:$A$19))),2))</f>
        <v/>
      </c>
      <c r="O26" s="9">
        <f>IF(OR($E26="",O$2=""),"",ROUND(IF($F26="Rent shares",$E26*Setup!$B$16,IF($F26="Custom",IF(SUM($G26:$L26)=0,0,$E26*I26/SUM($G26:$L26)),$E26/COUNTA(Setup!$A$14:$A$19))),2))</f>
        <v/>
      </c>
      <c r="P26" s="9">
        <f>IF(OR($E26="",P$2=""),"",ROUND(IF($F26="Rent shares",$E26*Setup!$B$17,IF($F26="Custom",IF(SUM($G26:$L26)=0,0,$E26*J26/SUM($G26:$L26)),$E26/COUNTA(Setup!$A$14:$A$19))),2))</f>
        <v/>
      </c>
      <c r="Q26" s="9">
        <f>IF(OR($E26="",Q$2=""),"",ROUND(IF($F26="Rent shares",$E26*Setup!$B$18,IF($F26="Custom",IF(SUM($G26:$L26)=0,0,$E26*K26/SUM($G26:$L26)),$E26/COUNTA(Setup!$A$14:$A$19))),2))</f>
        <v/>
      </c>
      <c r="R26" s="9">
        <f>IF(OR($E26="",R$2=""),"",ROUND(IF($F26="Rent shares",$E26*Setup!$B$19,IF($F26="Custom",IF(SUM($G26:$L26)=0,0,$E26*L26/SUM($G26:$L26)),$E26/COUNTA(Setup!$A$14:$A$19))),2))</f>
        <v/>
      </c>
      <c r="S26" s="5">
        <f>IF($E26="","",IF(ABS(SUM(M26:R26)-$E26)&lt;0.02,"OK","CHECK"))</f>
        <v/>
      </c>
      <c r="T26" s="4">
        <f>IF($A26="","",YEAR($A26)*100+MONTH($A26))</f>
        <v/>
      </c>
    </row>
    <row r="27">
      <c r="A27" s="18" t="n"/>
      <c r="E27" s="6" t="n"/>
      <c r="M27" s="9">
        <f>IF(OR($E27="",M$2=""),"",ROUND(IF($F27="Rent shares",$E27*Setup!$B$14,IF($F27="Custom",IF(SUM($G27:$L27)=0,0,$E27*G27/SUM($G27:$L27)),$E27/COUNTA(Setup!$A$14:$A$19))),2))</f>
        <v/>
      </c>
      <c r="N27" s="9">
        <f>IF(OR($E27="",N$2=""),"",ROUND(IF($F27="Rent shares",$E27*Setup!$B$15,IF($F27="Custom",IF(SUM($G27:$L27)=0,0,$E27*H27/SUM($G27:$L27)),$E27/COUNTA(Setup!$A$14:$A$19))),2))</f>
        <v/>
      </c>
      <c r="O27" s="9">
        <f>IF(OR($E27="",O$2=""),"",ROUND(IF($F27="Rent shares",$E27*Setup!$B$16,IF($F27="Custom",IF(SUM($G27:$L27)=0,0,$E27*I27/SUM($G27:$L27)),$E27/COUNTA(Setup!$A$14:$A$19))),2))</f>
        <v/>
      </c>
      <c r="P27" s="9">
        <f>IF(OR($E27="",P$2=""),"",ROUND(IF($F27="Rent shares",$E27*Setup!$B$17,IF($F27="Custom",IF(SUM($G27:$L27)=0,0,$E27*J27/SUM($G27:$L27)),$E27/COUNTA(Setup!$A$14:$A$19))),2))</f>
        <v/>
      </c>
      <c r="Q27" s="9">
        <f>IF(OR($E27="",Q$2=""),"",ROUND(IF($F27="Rent shares",$E27*Setup!$B$18,IF($F27="Custom",IF(SUM($G27:$L27)=0,0,$E27*K27/SUM($G27:$L27)),$E27/COUNTA(Setup!$A$14:$A$19))),2))</f>
        <v/>
      </c>
      <c r="R27" s="9">
        <f>IF(OR($E27="",R$2=""),"",ROUND(IF($F27="Rent shares",$E27*Setup!$B$19,IF($F27="Custom",IF(SUM($G27:$L27)=0,0,$E27*L27/SUM($G27:$L27)),$E27/COUNTA(Setup!$A$14:$A$19))),2))</f>
        <v/>
      </c>
      <c r="S27" s="5">
        <f>IF($E27="","",IF(ABS(SUM(M27:R27)-$E27)&lt;0.02,"OK","CHECK"))</f>
        <v/>
      </c>
      <c r="T27" s="4">
        <f>IF($A27="","",YEAR($A27)*100+MONTH($A27))</f>
        <v/>
      </c>
    </row>
    <row r="28">
      <c r="A28" s="18" t="n"/>
      <c r="E28" s="6" t="n"/>
      <c r="M28" s="9">
        <f>IF(OR($E28="",M$2=""),"",ROUND(IF($F28="Rent shares",$E28*Setup!$B$14,IF($F28="Custom",IF(SUM($G28:$L28)=0,0,$E28*G28/SUM($G28:$L28)),$E28/COUNTA(Setup!$A$14:$A$19))),2))</f>
        <v/>
      </c>
      <c r="N28" s="9">
        <f>IF(OR($E28="",N$2=""),"",ROUND(IF($F28="Rent shares",$E28*Setup!$B$15,IF($F28="Custom",IF(SUM($G28:$L28)=0,0,$E28*H28/SUM($G28:$L28)),$E28/COUNTA(Setup!$A$14:$A$19))),2))</f>
        <v/>
      </c>
      <c r="O28" s="9">
        <f>IF(OR($E28="",O$2=""),"",ROUND(IF($F28="Rent shares",$E28*Setup!$B$16,IF($F28="Custom",IF(SUM($G28:$L28)=0,0,$E28*I28/SUM($G28:$L28)),$E28/COUNTA(Setup!$A$14:$A$19))),2))</f>
        <v/>
      </c>
      <c r="P28" s="9">
        <f>IF(OR($E28="",P$2=""),"",ROUND(IF($F28="Rent shares",$E28*Setup!$B$17,IF($F28="Custom",IF(SUM($G28:$L28)=0,0,$E28*J28/SUM($G28:$L28)),$E28/COUNTA(Setup!$A$14:$A$19))),2))</f>
        <v/>
      </c>
      <c r="Q28" s="9">
        <f>IF(OR($E28="",Q$2=""),"",ROUND(IF($F28="Rent shares",$E28*Setup!$B$18,IF($F28="Custom",IF(SUM($G28:$L28)=0,0,$E28*K28/SUM($G28:$L28)),$E28/COUNTA(Setup!$A$14:$A$19))),2))</f>
        <v/>
      </c>
      <c r="R28" s="9">
        <f>IF(OR($E28="",R$2=""),"",ROUND(IF($F28="Rent shares",$E28*Setup!$B$19,IF($F28="Custom",IF(SUM($G28:$L28)=0,0,$E28*L28/SUM($G28:$L28)),$E28/COUNTA(Setup!$A$14:$A$19))),2))</f>
        <v/>
      </c>
      <c r="S28" s="5">
        <f>IF($E28="","",IF(ABS(SUM(M28:R28)-$E28)&lt;0.02,"OK","CHECK"))</f>
        <v/>
      </c>
      <c r="T28" s="4">
        <f>IF($A28="","",YEAR($A28)*100+MONTH($A28))</f>
        <v/>
      </c>
    </row>
    <row r="29">
      <c r="A29" s="18" t="n"/>
      <c r="E29" s="6" t="n"/>
      <c r="M29" s="9">
        <f>IF(OR($E29="",M$2=""),"",ROUND(IF($F29="Rent shares",$E29*Setup!$B$14,IF($F29="Custom",IF(SUM($G29:$L29)=0,0,$E29*G29/SUM($G29:$L29)),$E29/COUNTA(Setup!$A$14:$A$19))),2))</f>
        <v/>
      </c>
      <c r="N29" s="9">
        <f>IF(OR($E29="",N$2=""),"",ROUND(IF($F29="Rent shares",$E29*Setup!$B$15,IF($F29="Custom",IF(SUM($G29:$L29)=0,0,$E29*H29/SUM($G29:$L29)),$E29/COUNTA(Setup!$A$14:$A$19))),2))</f>
        <v/>
      </c>
      <c r="O29" s="9">
        <f>IF(OR($E29="",O$2=""),"",ROUND(IF($F29="Rent shares",$E29*Setup!$B$16,IF($F29="Custom",IF(SUM($G29:$L29)=0,0,$E29*I29/SUM($G29:$L29)),$E29/COUNTA(Setup!$A$14:$A$19))),2))</f>
        <v/>
      </c>
      <c r="P29" s="9">
        <f>IF(OR($E29="",P$2=""),"",ROUND(IF($F29="Rent shares",$E29*Setup!$B$17,IF($F29="Custom",IF(SUM($G29:$L29)=0,0,$E29*J29/SUM($G29:$L29)),$E29/COUNTA(Setup!$A$14:$A$19))),2))</f>
        <v/>
      </c>
      <c r="Q29" s="9">
        <f>IF(OR($E29="",Q$2=""),"",ROUND(IF($F29="Rent shares",$E29*Setup!$B$18,IF($F29="Custom",IF(SUM($G29:$L29)=0,0,$E29*K29/SUM($G29:$L29)),$E29/COUNTA(Setup!$A$14:$A$19))),2))</f>
        <v/>
      </c>
      <c r="R29" s="9">
        <f>IF(OR($E29="",R$2=""),"",ROUND(IF($F29="Rent shares",$E29*Setup!$B$19,IF($F29="Custom",IF(SUM($G29:$L29)=0,0,$E29*L29/SUM($G29:$L29)),$E29/COUNTA(Setup!$A$14:$A$19))),2))</f>
        <v/>
      </c>
      <c r="S29" s="5">
        <f>IF($E29="","",IF(ABS(SUM(M29:R29)-$E29)&lt;0.02,"OK","CHECK"))</f>
        <v/>
      </c>
      <c r="T29" s="4">
        <f>IF($A29="","",YEAR($A29)*100+MONTH($A29))</f>
        <v/>
      </c>
    </row>
    <row r="30">
      <c r="A30" s="18" t="n"/>
      <c r="E30" s="6" t="n"/>
      <c r="M30" s="9">
        <f>IF(OR($E30="",M$2=""),"",ROUND(IF($F30="Rent shares",$E30*Setup!$B$14,IF($F30="Custom",IF(SUM($G30:$L30)=0,0,$E30*G30/SUM($G30:$L30)),$E30/COUNTA(Setup!$A$14:$A$19))),2))</f>
        <v/>
      </c>
      <c r="N30" s="9">
        <f>IF(OR($E30="",N$2=""),"",ROUND(IF($F30="Rent shares",$E30*Setup!$B$15,IF($F30="Custom",IF(SUM($G30:$L30)=0,0,$E30*H30/SUM($G30:$L30)),$E30/COUNTA(Setup!$A$14:$A$19))),2))</f>
        <v/>
      </c>
      <c r="O30" s="9">
        <f>IF(OR($E30="",O$2=""),"",ROUND(IF($F30="Rent shares",$E30*Setup!$B$16,IF($F30="Custom",IF(SUM($G30:$L30)=0,0,$E30*I30/SUM($G30:$L30)),$E30/COUNTA(Setup!$A$14:$A$19))),2))</f>
        <v/>
      </c>
      <c r="P30" s="9">
        <f>IF(OR($E30="",P$2=""),"",ROUND(IF($F30="Rent shares",$E30*Setup!$B$17,IF($F30="Custom",IF(SUM($G30:$L30)=0,0,$E30*J30/SUM($G30:$L30)),$E30/COUNTA(Setup!$A$14:$A$19))),2))</f>
        <v/>
      </c>
      <c r="Q30" s="9">
        <f>IF(OR($E30="",Q$2=""),"",ROUND(IF($F30="Rent shares",$E30*Setup!$B$18,IF($F30="Custom",IF(SUM($G30:$L30)=0,0,$E30*K30/SUM($G30:$L30)),$E30/COUNTA(Setup!$A$14:$A$19))),2))</f>
        <v/>
      </c>
      <c r="R30" s="9">
        <f>IF(OR($E30="",R$2=""),"",ROUND(IF($F30="Rent shares",$E30*Setup!$B$19,IF($F30="Custom",IF(SUM($G30:$L30)=0,0,$E30*L30/SUM($G30:$L30)),$E30/COUNTA(Setup!$A$14:$A$19))),2))</f>
        <v/>
      </c>
      <c r="S30" s="5">
        <f>IF($E30="","",IF(ABS(SUM(M30:R30)-$E30)&lt;0.02,"OK","CHECK"))</f>
        <v/>
      </c>
      <c r="T30" s="4">
        <f>IF($A30="","",YEAR($A30)*100+MONTH($A30))</f>
        <v/>
      </c>
    </row>
    <row r="31">
      <c r="A31" s="18" t="n"/>
      <c r="E31" s="6" t="n"/>
      <c r="M31" s="9">
        <f>IF(OR($E31="",M$2=""),"",ROUND(IF($F31="Rent shares",$E31*Setup!$B$14,IF($F31="Custom",IF(SUM($G31:$L31)=0,0,$E31*G31/SUM($G31:$L31)),$E31/COUNTA(Setup!$A$14:$A$19))),2))</f>
        <v/>
      </c>
      <c r="N31" s="9">
        <f>IF(OR($E31="",N$2=""),"",ROUND(IF($F31="Rent shares",$E31*Setup!$B$15,IF($F31="Custom",IF(SUM($G31:$L31)=0,0,$E31*H31/SUM($G31:$L31)),$E31/COUNTA(Setup!$A$14:$A$19))),2))</f>
        <v/>
      </c>
      <c r="O31" s="9">
        <f>IF(OR($E31="",O$2=""),"",ROUND(IF($F31="Rent shares",$E31*Setup!$B$16,IF($F31="Custom",IF(SUM($G31:$L31)=0,0,$E31*I31/SUM($G31:$L31)),$E31/COUNTA(Setup!$A$14:$A$19))),2))</f>
        <v/>
      </c>
      <c r="P31" s="9">
        <f>IF(OR($E31="",P$2=""),"",ROUND(IF($F31="Rent shares",$E31*Setup!$B$17,IF($F31="Custom",IF(SUM($G31:$L31)=0,0,$E31*J31/SUM($G31:$L31)),$E31/COUNTA(Setup!$A$14:$A$19))),2))</f>
        <v/>
      </c>
      <c r="Q31" s="9">
        <f>IF(OR($E31="",Q$2=""),"",ROUND(IF($F31="Rent shares",$E31*Setup!$B$18,IF($F31="Custom",IF(SUM($G31:$L31)=0,0,$E31*K31/SUM($G31:$L31)),$E31/COUNTA(Setup!$A$14:$A$19))),2))</f>
        <v/>
      </c>
      <c r="R31" s="9">
        <f>IF(OR($E31="",R$2=""),"",ROUND(IF($F31="Rent shares",$E31*Setup!$B$19,IF($F31="Custom",IF(SUM($G31:$L31)=0,0,$E31*L31/SUM($G31:$L31)),$E31/COUNTA(Setup!$A$14:$A$19))),2))</f>
        <v/>
      </c>
      <c r="S31" s="5">
        <f>IF($E31="","",IF(ABS(SUM(M31:R31)-$E31)&lt;0.02,"OK","CHECK"))</f>
        <v/>
      </c>
      <c r="T31" s="4">
        <f>IF($A31="","",YEAR($A31)*100+MONTH($A31))</f>
        <v/>
      </c>
    </row>
    <row r="32">
      <c r="A32" s="18" t="n"/>
      <c r="E32" s="6" t="n"/>
      <c r="M32" s="9">
        <f>IF(OR($E32="",M$2=""),"",ROUND(IF($F32="Rent shares",$E32*Setup!$B$14,IF($F32="Custom",IF(SUM($G32:$L32)=0,0,$E32*G32/SUM($G32:$L32)),$E32/COUNTA(Setup!$A$14:$A$19))),2))</f>
        <v/>
      </c>
      <c r="N32" s="9">
        <f>IF(OR($E32="",N$2=""),"",ROUND(IF($F32="Rent shares",$E32*Setup!$B$15,IF($F32="Custom",IF(SUM($G32:$L32)=0,0,$E32*H32/SUM($G32:$L32)),$E32/COUNTA(Setup!$A$14:$A$19))),2))</f>
        <v/>
      </c>
      <c r="O32" s="9">
        <f>IF(OR($E32="",O$2=""),"",ROUND(IF($F32="Rent shares",$E32*Setup!$B$16,IF($F32="Custom",IF(SUM($G32:$L32)=0,0,$E32*I32/SUM($G32:$L32)),$E32/COUNTA(Setup!$A$14:$A$19))),2))</f>
        <v/>
      </c>
      <c r="P32" s="9">
        <f>IF(OR($E32="",P$2=""),"",ROUND(IF($F32="Rent shares",$E32*Setup!$B$17,IF($F32="Custom",IF(SUM($G32:$L32)=0,0,$E32*J32/SUM($G32:$L32)),$E32/COUNTA(Setup!$A$14:$A$19))),2))</f>
        <v/>
      </c>
      <c r="Q32" s="9">
        <f>IF(OR($E32="",Q$2=""),"",ROUND(IF($F32="Rent shares",$E32*Setup!$B$18,IF($F32="Custom",IF(SUM($G32:$L32)=0,0,$E32*K32/SUM($G32:$L32)),$E32/COUNTA(Setup!$A$14:$A$19))),2))</f>
        <v/>
      </c>
      <c r="R32" s="9">
        <f>IF(OR($E32="",R$2=""),"",ROUND(IF($F32="Rent shares",$E32*Setup!$B$19,IF($F32="Custom",IF(SUM($G32:$L32)=0,0,$E32*L32/SUM($G32:$L32)),$E32/COUNTA(Setup!$A$14:$A$19))),2))</f>
        <v/>
      </c>
      <c r="S32" s="5">
        <f>IF($E32="","",IF(ABS(SUM(M32:R32)-$E32)&lt;0.02,"OK","CHECK"))</f>
        <v/>
      </c>
      <c r="T32" s="4">
        <f>IF($A32="","",YEAR($A32)*100+MONTH($A32))</f>
        <v/>
      </c>
    </row>
    <row r="33">
      <c r="A33" s="18" t="n"/>
      <c r="E33" s="6" t="n"/>
      <c r="M33" s="9">
        <f>IF(OR($E33="",M$2=""),"",ROUND(IF($F33="Rent shares",$E33*Setup!$B$14,IF($F33="Custom",IF(SUM($G33:$L33)=0,0,$E33*G33/SUM($G33:$L33)),$E33/COUNTA(Setup!$A$14:$A$19))),2))</f>
        <v/>
      </c>
      <c r="N33" s="9">
        <f>IF(OR($E33="",N$2=""),"",ROUND(IF($F33="Rent shares",$E33*Setup!$B$15,IF($F33="Custom",IF(SUM($G33:$L33)=0,0,$E33*H33/SUM($G33:$L33)),$E33/COUNTA(Setup!$A$14:$A$19))),2))</f>
        <v/>
      </c>
      <c r="O33" s="9">
        <f>IF(OR($E33="",O$2=""),"",ROUND(IF($F33="Rent shares",$E33*Setup!$B$16,IF($F33="Custom",IF(SUM($G33:$L33)=0,0,$E33*I33/SUM($G33:$L33)),$E33/COUNTA(Setup!$A$14:$A$19))),2))</f>
        <v/>
      </c>
      <c r="P33" s="9">
        <f>IF(OR($E33="",P$2=""),"",ROUND(IF($F33="Rent shares",$E33*Setup!$B$17,IF($F33="Custom",IF(SUM($G33:$L33)=0,0,$E33*J33/SUM($G33:$L33)),$E33/COUNTA(Setup!$A$14:$A$19))),2))</f>
        <v/>
      </c>
      <c r="Q33" s="9">
        <f>IF(OR($E33="",Q$2=""),"",ROUND(IF($F33="Rent shares",$E33*Setup!$B$18,IF($F33="Custom",IF(SUM($G33:$L33)=0,0,$E33*K33/SUM($G33:$L33)),$E33/COUNTA(Setup!$A$14:$A$19))),2))</f>
        <v/>
      </c>
      <c r="R33" s="9">
        <f>IF(OR($E33="",R$2=""),"",ROUND(IF($F33="Rent shares",$E33*Setup!$B$19,IF($F33="Custom",IF(SUM($G33:$L33)=0,0,$E33*L33/SUM($G33:$L33)),$E33/COUNTA(Setup!$A$14:$A$19))),2))</f>
        <v/>
      </c>
      <c r="S33" s="5">
        <f>IF($E33="","",IF(ABS(SUM(M33:R33)-$E33)&lt;0.02,"OK","CHECK"))</f>
        <v/>
      </c>
      <c r="T33" s="4">
        <f>IF($A33="","",YEAR($A33)*100+MONTH($A33))</f>
        <v/>
      </c>
    </row>
    <row r="34">
      <c r="A34" s="18" t="n"/>
      <c r="E34" s="6" t="n"/>
      <c r="M34" s="9">
        <f>IF(OR($E34="",M$2=""),"",ROUND(IF($F34="Rent shares",$E34*Setup!$B$14,IF($F34="Custom",IF(SUM($G34:$L34)=0,0,$E34*G34/SUM($G34:$L34)),$E34/COUNTA(Setup!$A$14:$A$19))),2))</f>
        <v/>
      </c>
      <c r="N34" s="9">
        <f>IF(OR($E34="",N$2=""),"",ROUND(IF($F34="Rent shares",$E34*Setup!$B$15,IF($F34="Custom",IF(SUM($G34:$L34)=0,0,$E34*H34/SUM($G34:$L34)),$E34/COUNTA(Setup!$A$14:$A$19))),2))</f>
        <v/>
      </c>
      <c r="O34" s="9">
        <f>IF(OR($E34="",O$2=""),"",ROUND(IF($F34="Rent shares",$E34*Setup!$B$16,IF($F34="Custom",IF(SUM($G34:$L34)=0,0,$E34*I34/SUM($G34:$L34)),$E34/COUNTA(Setup!$A$14:$A$19))),2))</f>
        <v/>
      </c>
      <c r="P34" s="9">
        <f>IF(OR($E34="",P$2=""),"",ROUND(IF($F34="Rent shares",$E34*Setup!$B$17,IF($F34="Custom",IF(SUM($G34:$L34)=0,0,$E34*J34/SUM($G34:$L34)),$E34/COUNTA(Setup!$A$14:$A$19))),2))</f>
        <v/>
      </c>
      <c r="Q34" s="9">
        <f>IF(OR($E34="",Q$2=""),"",ROUND(IF($F34="Rent shares",$E34*Setup!$B$18,IF($F34="Custom",IF(SUM($G34:$L34)=0,0,$E34*K34/SUM($G34:$L34)),$E34/COUNTA(Setup!$A$14:$A$19))),2))</f>
        <v/>
      </c>
      <c r="R34" s="9">
        <f>IF(OR($E34="",R$2=""),"",ROUND(IF($F34="Rent shares",$E34*Setup!$B$19,IF($F34="Custom",IF(SUM($G34:$L34)=0,0,$E34*L34/SUM($G34:$L34)),$E34/COUNTA(Setup!$A$14:$A$19))),2))</f>
        <v/>
      </c>
      <c r="S34" s="5">
        <f>IF($E34="","",IF(ABS(SUM(M34:R34)-$E34)&lt;0.02,"OK","CHECK"))</f>
        <v/>
      </c>
      <c r="T34" s="4">
        <f>IF($A34="","",YEAR($A34)*100+MONTH($A34))</f>
        <v/>
      </c>
    </row>
    <row r="35">
      <c r="A35" s="18" t="n"/>
      <c r="E35" s="6" t="n"/>
      <c r="M35" s="9">
        <f>IF(OR($E35="",M$2=""),"",ROUND(IF($F35="Rent shares",$E35*Setup!$B$14,IF($F35="Custom",IF(SUM($G35:$L35)=0,0,$E35*G35/SUM($G35:$L35)),$E35/COUNTA(Setup!$A$14:$A$19))),2))</f>
        <v/>
      </c>
      <c r="N35" s="9">
        <f>IF(OR($E35="",N$2=""),"",ROUND(IF($F35="Rent shares",$E35*Setup!$B$15,IF($F35="Custom",IF(SUM($G35:$L35)=0,0,$E35*H35/SUM($G35:$L35)),$E35/COUNTA(Setup!$A$14:$A$19))),2))</f>
        <v/>
      </c>
      <c r="O35" s="9">
        <f>IF(OR($E35="",O$2=""),"",ROUND(IF($F35="Rent shares",$E35*Setup!$B$16,IF($F35="Custom",IF(SUM($G35:$L35)=0,0,$E35*I35/SUM($G35:$L35)),$E35/COUNTA(Setup!$A$14:$A$19))),2))</f>
        <v/>
      </c>
      <c r="P35" s="9">
        <f>IF(OR($E35="",P$2=""),"",ROUND(IF($F35="Rent shares",$E35*Setup!$B$17,IF($F35="Custom",IF(SUM($G35:$L35)=0,0,$E35*J35/SUM($G35:$L35)),$E35/COUNTA(Setup!$A$14:$A$19))),2))</f>
        <v/>
      </c>
      <c r="Q35" s="9">
        <f>IF(OR($E35="",Q$2=""),"",ROUND(IF($F35="Rent shares",$E35*Setup!$B$18,IF($F35="Custom",IF(SUM($G35:$L35)=0,0,$E35*K35/SUM($G35:$L35)),$E35/COUNTA(Setup!$A$14:$A$19))),2))</f>
        <v/>
      </c>
      <c r="R35" s="9">
        <f>IF(OR($E35="",R$2=""),"",ROUND(IF($F35="Rent shares",$E35*Setup!$B$19,IF($F35="Custom",IF(SUM($G35:$L35)=0,0,$E35*L35/SUM($G35:$L35)),$E35/COUNTA(Setup!$A$14:$A$19))),2))</f>
        <v/>
      </c>
      <c r="S35" s="5">
        <f>IF($E35="","",IF(ABS(SUM(M35:R35)-$E35)&lt;0.02,"OK","CHECK"))</f>
        <v/>
      </c>
      <c r="T35" s="4">
        <f>IF($A35="","",YEAR($A35)*100+MONTH($A35))</f>
        <v/>
      </c>
    </row>
    <row r="36">
      <c r="A36" s="18" t="n"/>
      <c r="E36" s="6" t="n"/>
      <c r="M36" s="9">
        <f>IF(OR($E36="",M$2=""),"",ROUND(IF($F36="Rent shares",$E36*Setup!$B$14,IF($F36="Custom",IF(SUM($G36:$L36)=0,0,$E36*G36/SUM($G36:$L36)),$E36/COUNTA(Setup!$A$14:$A$19))),2))</f>
        <v/>
      </c>
      <c r="N36" s="9">
        <f>IF(OR($E36="",N$2=""),"",ROUND(IF($F36="Rent shares",$E36*Setup!$B$15,IF($F36="Custom",IF(SUM($G36:$L36)=0,0,$E36*H36/SUM($G36:$L36)),$E36/COUNTA(Setup!$A$14:$A$19))),2))</f>
        <v/>
      </c>
      <c r="O36" s="9">
        <f>IF(OR($E36="",O$2=""),"",ROUND(IF($F36="Rent shares",$E36*Setup!$B$16,IF($F36="Custom",IF(SUM($G36:$L36)=0,0,$E36*I36/SUM($G36:$L36)),$E36/COUNTA(Setup!$A$14:$A$19))),2))</f>
        <v/>
      </c>
      <c r="P36" s="9">
        <f>IF(OR($E36="",P$2=""),"",ROUND(IF($F36="Rent shares",$E36*Setup!$B$17,IF($F36="Custom",IF(SUM($G36:$L36)=0,0,$E36*J36/SUM($G36:$L36)),$E36/COUNTA(Setup!$A$14:$A$19))),2))</f>
        <v/>
      </c>
      <c r="Q36" s="9">
        <f>IF(OR($E36="",Q$2=""),"",ROUND(IF($F36="Rent shares",$E36*Setup!$B$18,IF($F36="Custom",IF(SUM($G36:$L36)=0,0,$E36*K36/SUM($G36:$L36)),$E36/COUNTA(Setup!$A$14:$A$19))),2))</f>
        <v/>
      </c>
      <c r="R36" s="9">
        <f>IF(OR($E36="",R$2=""),"",ROUND(IF($F36="Rent shares",$E36*Setup!$B$19,IF($F36="Custom",IF(SUM($G36:$L36)=0,0,$E36*L36/SUM($G36:$L36)),$E36/COUNTA(Setup!$A$14:$A$19))),2))</f>
        <v/>
      </c>
      <c r="S36" s="5">
        <f>IF($E36="","",IF(ABS(SUM(M36:R36)-$E36)&lt;0.02,"OK","CHECK"))</f>
        <v/>
      </c>
      <c r="T36" s="4">
        <f>IF($A36="","",YEAR($A36)*100+MONTH($A36))</f>
        <v/>
      </c>
    </row>
    <row r="37">
      <c r="A37" s="18" t="n"/>
      <c r="E37" s="6" t="n"/>
      <c r="M37" s="9">
        <f>IF(OR($E37="",M$2=""),"",ROUND(IF($F37="Rent shares",$E37*Setup!$B$14,IF($F37="Custom",IF(SUM($G37:$L37)=0,0,$E37*G37/SUM($G37:$L37)),$E37/COUNTA(Setup!$A$14:$A$19))),2))</f>
        <v/>
      </c>
      <c r="N37" s="9">
        <f>IF(OR($E37="",N$2=""),"",ROUND(IF($F37="Rent shares",$E37*Setup!$B$15,IF($F37="Custom",IF(SUM($G37:$L37)=0,0,$E37*H37/SUM($G37:$L37)),$E37/COUNTA(Setup!$A$14:$A$19))),2))</f>
        <v/>
      </c>
      <c r="O37" s="9">
        <f>IF(OR($E37="",O$2=""),"",ROUND(IF($F37="Rent shares",$E37*Setup!$B$16,IF($F37="Custom",IF(SUM($G37:$L37)=0,0,$E37*I37/SUM($G37:$L37)),$E37/COUNTA(Setup!$A$14:$A$19))),2))</f>
        <v/>
      </c>
      <c r="P37" s="9">
        <f>IF(OR($E37="",P$2=""),"",ROUND(IF($F37="Rent shares",$E37*Setup!$B$17,IF($F37="Custom",IF(SUM($G37:$L37)=0,0,$E37*J37/SUM($G37:$L37)),$E37/COUNTA(Setup!$A$14:$A$19))),2))</f>
        <v/>
      </c>
      <c r="Q37" s="9">
        <f>IF(OR($E37="",Q$2=""),"",ROUND(IF($F37="Rent shares",$E37*Setup!$B$18,IF($F37="Custom",IF(SUM($G37:$L37)=0,0,$E37*K37/SUM($G37:$L37)),$E37/COUNTA(Setup!$A$14:$A$19))),2))</f>
        <v/>
      </c>
      <c r="R37" s="9">
        <f>IF(OR($E37="",R$2=""),"",ROUND(IF($F37="Rent shares",$E37*Setup!$B$19,IF($F37="Custom",IF(SUM($G37:$L37)=0,0,$E37*L37/SUM($G37:$L37)),$E37/COUNTA(Setup!$A$14:$A$19))),2))</f>
        <v/>
      </c>
      <c r="S37" s="5">
        <f>IF($E37="","",IF(ABS(SUM(M37:R37)-$E37)&lt;0.02,"OK","CHECK"))</f>
        <v/>
      </c>
      <c r="T37" s="4">
        <f>IF($A37="","",YEAR($A37)*100+MONTH($A37))</f>
        <v/>
      </c>
    </row>
    <row r="38">
      <c r="A38" s="18" t="n"/>
      <c r="E38" s="6" t="n"/>
      <c r="M38" s="9">
        <f>IF(OR($E38="",M$2=""),"",ROUND(IF($F38="Rent shares",$E38*Setup!$B$14,IF($F38="Custom",IF(SUM($G38:$L38)=0,0,$E38*G38/SUM($G38:$L38)),$E38/COUNTA(Setup!$A$14:$A$19))),2))</f>
        <v/>
      </c>
      <c r="N38" s="9">
        <f>IF(OR($E38="",N$2=""),"",ROUND(IF($F38="Rent shares",$E38*Setup!$B$15,IF($F38="Custom",IF(SUM($G38:$L38)=0,0,$E38*H38/SUM($G38:$L38)),$E38/COUNTA(Setup!$A$14:$A$19))),2))</f>
        <v/>
      </c>
      <c r="O38" s="9">
        <f>IF(OR($E38="",O$2=""),"",ROUND(IF($F38="Rent shares",$E38*Setup!$B$16,IF($F38="Custom",IF(SUM($G38:$L38)=0,0,$E38*I38/SUM($G38:$L38)),$E38/COUNTA(Setup!$A$14:$A$19))),2))</f>
        <v/>
      </c>
      <c r="P38" s="9">
        <f>IF(OR($E38="",P$2=""),"",ROUND(IF($F38="Rent shares",$E38*Setup!$B$17,IF($F38="Custom",IF(SUM($G38:$L38)=0,0,$E38*J38/SUM($G38:$L38)),$E38/COUNTA(Setup!$A$14:$A$19))),2))</f>
        <v/>
      </c>
      <c r="Q38" s="9">
        <f>IF(OR($E38="",Q$2=""),"",ROUND(IF($F38="Rent shares",$E38*Setup!$B$18,IF($F38="Custom",IF(SUM($G38:$L38)=0,0,$E38*K38/SUM($G38:$L38)),$E38/COUNTA(Setup!$A$14:$A$19))),2))</f>
        <v/>
      </c>
      <c r="R38" s="9">
        <f>IF(OR($E38="",R$2=""),"",ROUND(IF($F38="Rent shares",$E38*Setup!$B$19,IF($F38="Custom",IF(SUM($G38:$L38)=0,0,$E38*L38/SUM($G38:$L38)),$E38/COUNTA(Setup!$A$14:$A$19))),2))</f>
        <v/>
      </c>
      <c r="S38" s="5">
        <f>IF($E38="","",IF(ABS(SUM(M38:R38)-$E38)&lt;0.02,"OK","CHECK"))</f>
        <v/>
      </c>
      <c r="T38" s="4">
        <f>IF($A38="","",YEAR($A38)*100+MONTH($A38))</f>
        <v/>
      </c>
    </row>
    <row r="39">
      <c r="A39" s="18" t="n"/>
      <c r="E39" s="6" t="n"/>
      <c r="M39" s="9">
        <f>IF(OR($E39="",M$2=""),"",ROUND(IF($F39="Rent shares",$E39*Setup!$B$14,IF($F39="Custom",IF(SUM($G39:$L39)=0,0,$E39*G39/SUM($G39:$L39)),$E39/COUNTA(Setup!$A$14:$A$19))),2))</f>
        <v/>
      </c>
      <c r="N39" s="9">
        <f>IF(OR($E39="",N$2=""),"",ROUND(IF($F39="Rent shares",$E39*Setup!$B$15,IF($F39="Custom",IF(SUM($G39:$L39)=0,0,$E39*H39/SUM($G39:$L39)),$E39/COUNTA(Setup!$A$14:$A$19))),2))</f>
        <v/>
      </c>
      <c r="O39" s="9">
        <f>IF(OR($E39="",O$2=""),"",ROUND(IF($F39="Rent shares",$E39*Setup!$B$16,IF($F39="Custom",IF(SUM($G39:$L39)=0,0,$E39*I39/SUM($G39:$L39)),$E39/COUNTA(Setup!$A$14:$A$19))),2))</f>
        <v/>
      </c>
      <c r="P39" s="9">
        <f>IF(OR($E39="",P$2=""),"",ROUND(IF($F39="Rent shares",$E39*Setup!$B$17,IF($F39="Custom",IF(SUM($G39:$L39)=0,0,$E39*J39/SUM($G39:$L39)),$E39/COUNTA(Setup!$A$14:$A$19))),2))</f>
        <v/>
      </c>
      <c r="Q39" s="9">
        <f>IF(OR($E39="",Q$2=""),"",ROUND(IF($F39="Rent shares",$E39*Setup!$B$18,IF($F39="Custom",IF(SUM($G39:$L39)=0,0,$E39*K39/SUM($G39:$L39)),$E39/COUNTA(Setup!$A$14:$A$19))),2))</f>
        <v/>
      </c>
      <c r="R39" s="9">
        <f>IF(OR($E39="",R$2=""),"",ROUND(IF($F39="Rent shares",$E39*Setup!$B$19,IF($F39="Custom",IF(SUM($G39:$L39)=0,0,$E39*L39/SUM($G39:$L39)),$E39/COUNTA(Setup!$A$14:$A$19))),2))</f>
        <v/>
      </c>
      <c r="S39" s="5">
        <f>IF($E39="","",IF(ABS(SUM(M39:R39)-$E39)&lt;0.02,"OK","CHECK"))</f>
        <v/>
      </c>
      <c r="T39" s="4">
        <f>IF($A39="","",YEAR($A39)*100+MONTH($A39))</f>
        <v/>
      </c>
    </row>
    <row r="40">
      <c r="A40" s="18" t="n"/>
      <c r="E40" s="6" t="n"/>
      <c r="M40" s="9">
        <f>IF(OR($E40="",M$2=""),"",ROUND(IF($F40="Rent shares",$E40*Setup!$B$14,IF($F40="Custom",IF(SUM($G40:$L40)=0,0,$E40*G40/SUM($G40:$L40)),$E40/COUNTA(Setup!$A$14:$A$19))),2))</f>
        <v/>
      </c>
      <c r="N40" s="9">
        <f>IF(OR($E40="",N$2=""),"",ROUND(IF($F40="Rent shares",$E40*Setup!$B$15,IF($F40="Custom",IF(SUM($G40:$L40)=0,0,$E40*H40/SUM($G40:$L40)),$E40/COUNTA(Setup!$A$14:$A$19))),2))</f>
        <v/>
      </c>
      <c r="O40" s="9">
        <f>IF(OR($E40="",O$2=""),"",ROUND(IF($F40="Rent shares",$E40*Setup!$B$16,IF($F40="Custom",IF(SUM($G40:$L40)=0,0,$E40*I40/SUM($G40:$L40)),$E40/COUNTA(Setup!$A$14:$A$19))),2))</f>
        <v/>
      </c>
      <c r="P40" s="9">
        <f>IF(OR($E40="",P$2=""),"",ROUND(IF($F40="Rent shares",$E40*Setup!$B$17,IF($F40="Custom",IF(SUM($G40:$L40)=0,0,$E40*J40/SUM($G40:$L40)),$E40/COUNTA(Setup!$A$14:$A$19))),2))</f>
        <v/>
      </c>
      <c r="Q40" s="9">
        <f>IF(OR($E40="",Q$2=""),"",ROUND(IF($F40="Rent shares",$E40*Setup!$B$18,IF($F40="Custom",IF(SUM($G40:$L40)=0,0,$E40*K40/SUM($G40:$L40)),$E40/COUNTA(Setup!$A$14:$A$19))),2))</f>
        <v/>
      </c>
      <c r="R40" s="9">
        <f>IF(OR($E40="",R$2=""),"",ROUND(IF($F40="Rent shares",$E40*Setup!$B$19,IF($F40="Custom",IF(SUM($G40:$L40)=0,0,$E40*L40/SUM($G40:$L40)),$E40/COUNTA(Setup!$A$14:$A$19))),2))</f>
        <v/>
      </c>
      <c r="S40" s="5">
        <f>IF($E40="","",IF(ABS(SUM(M40:R40)-$E40)&lt;0.02,"OK","CHECK"))</f>
        <v/>
      </c>
      <c r="T40" s="4">
        <f>IF($A40="","",YEAR($A40)*100+MONTH($A40))</f>
        <v/>
      </c>
    </row>
    <row r="41">
      <c r="A41" s="18" t="n"/>
      <c r="E41" s="6" t="n"/>
      <c r="M41" s="9">
        <f>IF(OR($E41="",M$2=""),"",ROUND(IF($F41="Rent shares",$E41*Setup!$B$14,IF($F41="Custom",IF(SUM($G41:$L41)=0,0,$E41*G41/SUM($G41:$L41)),$E41/COUNTA(Setup!$A$14:$A$19))),2))</f>
        <v/>
      </c>
      <c r="N41" s="9">
        <f>IF(OR($E41="",N$2=""),"",ROUND(IF($F41="Rent shares",$E41*Setup!$B$15,IF($F41="Custom",IF(SUM($G41:$L41)=0,0,$E41*H41/SUM($G41:$L41)),$E41/COUNTA(Setup!$A$14:$A$19))),2))</f>
        <v/>
      </c>
      <c r="O41" s="9">
        <f>IF(OR($E41="",O$2=""),"",ROUND(IF($F41="Rent shares",$E41*Setup!$B$16,IF($F41="Custom",IF(SUM($G41:$L41)=0,0,$E41*I41/SUM($G41:$L41)),$E41/COUNTA(Setup!$A$14:$A$19))),2))</f>
        <v/>
      </c>
      <c r="P41" s="9">
        <f>IF(OR($E41="",P$2=""),"",ROUND(IF($F41="Rent shares",$E41*Setup!$B$17,IF($F41="Custom",IF(SUM($G41:$L41)=0,0,$E41*J41/SUM($G41:$L41)),$E41/COUNTA(Setup!$A$14:$A$19))),2))</f>
        <v/>
      </c>
      <c r="Q41" s="9">
        <f>IF(OR($E41="",Q$2=""),"",ROUND(IF($F41="Rent shares",$E41*Setup!$B$18,IF($F41="Custom",IF(SUM($G41:$L41)=0,0,$E41*K41/SUM($G41:$L41)),$E41/COUNTA(Setup!$A$14:$A$19))),2))</f>
        <v/>
      </c>
      <c r="R41" s="9">
        <f>IF(OR($E41="",R$2=""),"",ROUND(IF($F41="Rent shares",$E41*Setup!$B$19,IF($F41="Custom",IF(SUM($G41:$L41)=0,0,$E41*L41/SUM($G41:$L41)),$E41/COUNTA(Setup!$A$14:$A$19))),2))</f>
        <v/>
      </c>
      <c r="S41" s="5">
        <f>IF($E41="","",IF(ABS(SUM(M41:R41)-$E41)&lt;0.02,"OK","CHECK"))</f>
        <v/>
      </c>
      <c r="T41" s="4">
        <f>IF($A41="","",YEAR($A41)*100+MONTH($A41))</f>
        <v/>
      </c>
    </row>
    <row r="42">
      <c r="A42" s="18" t="n"/>
      <c r="E42" s="6" t="n"/>
      <c r="M42" s="9">
        <f>IF(OR($E42="",M$2=""),"",ROUND(IF($F42="Rent shares",$E42*Setup!$B$14,IF($F42="Custom",IF(SUM($G42:$L42)=0,0,$E42*G42/SUM($G42:$L42)),$E42/COUNTA(Setup!$A$14:$A$19))),2))</f>
        <v/>
      </c>
      <c r="N42" s="9">
        <f>IF(OR($E42="",N$2=""),"",ROUND(IF($F42="Rent shares",$E42*Setup!$B$15,IF($F42="Custom",IF(SUM($G42:$L42)=0,0,$E42*H42/SUM($G42:$L42)),$E42/COUNTA(Setup!$A$14:$A$19))),2))</f>
        <v/>
      </c>
      <c r="O42" s="9">
        <f>IF(OR($E42="",O$2=""),"",ROUND(IF($F42="Rent shares",$E42*Setup!$B$16,IF($F42="Custom",IF(SUM($G42:$L42)=0,0,$E42*I42/SUM($G42:$L42)),$E42/COUNTA(Setup!$A$14:$A$19))),2))</f>
        <v/>
      </c>
      <c r="P42" s="9">
        <f>IF(OR($E42="",P$2=""),"",ROUND(IF($F42="Rent shares",$E42*Setup!$B$17,IF($F42="Custom",IF(SUM($G42:$L42)=0,0,$E42*J42/SUM($G42:$L42)),$E42/COUNTA(Setup!$A$14:$A$19))),2))</f>
        <v/>
      </c>
      <c r="Q42" s="9">
        <f>IF(OR($E42="",Q$2=""),"",ROUND(IF($F42="Rent shares",$E42*Setup!$B$18,IF($F42="Custom",IF(SUM($G42:$L42)=0,0,$E42*K42/SUM($G42:$L42)),$E42/COUNTA(Setup!$A$14:$A$19))),2))</f>
        <v/>
      </c>
      <c r="R42" s="9">
        <f>IF(OR($E42="",R$2=""),"",ROUND(IF($F42="Rent shares",$E42*Setup!$B$19,IF($F42="Custom",IF(SUM($G42:$L42)=0,0,$E42*L42/SUM($G42:$L42)),$E42/COUNTA(Setup!$A$14:$A$19))),2))</f>
        <v/>
      </c>
      <c r="S42" s="5">
        <f>IF($E42="","",IF(ABS(SUM(M42:R42)-$E42)&lt;0.02,"OK","CHECK"))</f>
        <v/>
      </c>
      <c r="T42" s="4">
        <f>IF($A42="","",YEAR($A42)*100+MONTH($A42))</f>
        <v/>
      </c>
    </row>
    <row r="43">
      <c r="A43" s="18" t="n"/>
      <c r="E43" s="6" t="n"/>
      <c r="M43" s="9">
        <f>IF(OR($E43="",M$2=""),"",ROUND(IF($F43="Rent shares",$E43*Setup!$B$14,IF($F43="Custom",IF(SUM($G43:$L43)=0,0,$E43*G43/SUM($G43:$L43)),$E43/COUNTA(Setup!$A$14:$A$19))),2))</f>
        <v/>
      </c>
      <c r="N43" s="9">
        <f>IF(OR($E43="",N$2=""),"",ROUND(IF($F43="Rent shares",$E43*Setup!$B$15,IF($F43="Custom",IF(SUM($G43:$L43)=0,0,$E43*H43/SUM($G43:$L43)),$E43/COUNTA(Setup!$A$14:$A$19))),2))</f>
        <v/>
      </c>
      <c r="O43" s="9">
        <f>IF(OR($E43="",O$2=""),"",ROUND(IF($F43="Rent shares",$E43*Setup!$B$16,IF($F43="Custom",IF(SUM($G43:$L43)=0,0,$E43*I43/SUM($G43:$L43)),$E43/COUNTA(Setup!$A$14:$A$19))),2))</f>
        <v/>
      </c>
      <c r="P43" s="9">
        <f>IF(OR($E43="",P$2=""),"",ROUND(IF($F43="Rent shares",$E43*Setup!$B$17,IF($F43="Custom",IF(SUM($G43:$L43)=0,0,$E43*J43/SUM($G43:$L43)),$E43/COUNTA(Setup!$A$14:$A$19))),2))</f>
        <v/>
      </c>
      <c r="Q43" s="9">
        <f>IF(OR($E43="",Q$2=""),"",ROUND(IF($F43="Rent shares",$E43*Setup!$B$18,IF($F43="Custom",IF(SUM($G43:$L43)=0,0,$E43*K43/SUM($G43:$L43)),$E43/COUNTA(Setup!$A$14:$A$19))),2))</f>
        <v/>
      </c>
      <c r="R43" s="9">
        <f>IF(OR($E43="",R$2=""),"",ROUND(IF($F43="Rent shares",$E43*Setup!$B$19,IF($F43="Custom",IF(SUM($G43:$L43)=0,0,$E43*L43/SUM($G43:$L43)),$E43/COUNTA(Setup!$A$14:$A$19))),2))</f>
        <v/>
      </c>
      <c r="S43" s="5">
        <f>IF($E43="","",IF(ABS(SUM(M43:R43)-$E43)&lt;0.02,"OK","CHECK"))</f>
        <v/>
      </c>
      <c r="T43" s="4">
        <f>IF($A43="","",YEAR($A43)*100+MONTH($A43))</f>
        <v/>
      </c>
    </row>
    <row r="44">
      <c r="A44" s="18" t="n"/>
      <c r="E44" s="6" t="n"/>
      <c r="M44" s="9">
        <f>IF(OR($E44="",M$2=""),"",ROUND(IF($F44="Rent shares",$E44*Setup!$B$14,IF($F44="Custom",IF(SUM($G44:$L44)=0,0,$E44*G44/SUM($G44:$L44)),$E44/COUNTA(Setup!$A$14:$A$19))),2))</f>
        <v/>
      </c>
      <c r="N44" s="9">
        <f>IF(OR($E44="",N$2=""),"",ROUND(IF($F44="Rent shares",$E44*Setup!$B$15,IF($F44="Custom",IF(SUM($G44:$L44)=0,0,$E44*H44/SUM($G44:$L44)),$E44/COUNTA(Setup!$A$14:$A$19))),2))</f>
        <v/>
      </c>
      <c r="O44" s="9">
        <f>IF(OR($E44="",O$2=""),"",ROUND(IF($F44="Rent shares",$E44*Setup!$B$16,IF($F44="Custom",IF(SUM($G44:$L44)=0,0,$E44*I44/SUM($G44:$L44)),$E44/COUNTA(Setup!$A$14:$A$19))),2))</f>
        <v/>
      </c>
      <c r="P44" s="9">
        <f>IF(OR($E44="",P$2=""),"",ROUND(IF($F44="Rent shares",$E44*Setup!$B$17,IF($F44="Custom",IF(SUM($G44:$L44)=0,0,$E44*J44/SUM($G44:$L44)),$E44/COUNTA(Setup!$A$14:$A$19))),2))</f>
        <v/>
      </c>
      <c r="Q44" s="9">
        <f>IF(OR($E44="",Q$2=""),"",ROUND(IF($F44="Rent shares",$E44*Setup!$B$18,IF($F44="Custom",IF(SUM($G44:$L44)=0,0,$E44*K44/SUM($G44:$L44)),$E44/COUNTA(Setup!$A$14:$A$19))),2))</f>
        <v/>
      </c>
      <c r="R44" s="9">
        <f>IF(OR($E44="",R$2=""),"",ROUND(IF($F44="Rent shares",$E44*Setup!$B$19,IF($F44="Custom",IF(SUM($G44:$L44)=0,0,$E44*L44/SUM($G44:$L44)),$E44/COUNTA(Setup!$A$14:$A$19))),2))</f>
        <v/>
      </c>
      <c r="S44" s="5">
        <f>IF($E44="","",IF(ABS(SUM(M44:R44)-$E44)&lt;0.02,"OK","CHECK"))</f>
        <v/>
      </c>
      <c r="T44" s="4">
        <f>IF($A44="","",YEAR($A44)*100+MONTH($A44))</f>
        <v/>
      </c>
    </row>
    <row r="45">
      <c r="A45" s="18" t="n"/>
      <c r="E45" s="6" t="n"/>
      <c r="M45" s="9">
        <f>IF(OR($E45="",M$2=""),"",ROUND(IF($F45="Rent shares",$E45*Setup!$B$14,IF($F45="Custom",IF(SUM($G45:$L45)=0,0,$E45*G45/SUM($G45:$L45)),$E45/COUNTA(Setup!$A$14:$A$19))),2))</f>
        <v/>
      </c>
      <c r="N45" s="9">
        <f>IF(OR($E45="",N$2=""),"",ROUND(IF($F45="Rent shares",$E45*Setup!$B$15,IF($F45="Custom",IF(SUM($G45:$L45)=0,0,$E45*H45/SUM($G45:$L45)),$E45/COUNTA(Setup!$A$14:$A$19))),2))</f>
        <v/>
      </c>
      <c r="O45" s="9">
        <f>IF(OR($E45="",O$2=""),"",ROUND(IF($F45="Rent shares",$E45*Setup!$B$16,IF($F45="Custom",IF(SUM($G45:$L45)=0,0,$E45*I45/SUM($G45:$L45)),$E45/COUNTA(Setup!$A$14:$A$19))),2))</f>
        <v/>
      </c>
      <c r="P45" s="9">
        <f>IF(OR($E45="",P$2=""),"",ROUND(IF($F45="Rent shares",$E45*Setup!$B$17,IF($F45="Custom",IF(SUM($G45:$L45)=0,0,$E45*J45/SUM($G45:$L45)),$E45/COUNTA(Setup!$A$14:$A$19))),2))</f>
        <v/>
      </c>
      <c r="Q45" s="9">
        <f>IF(OR($E45="",Q$2=""),"",ROUND(IF($F45="Rent shares",$E45*Setup!$B$18,IF($F45="Custom",IF(SUM($G45:$L45)=0,0,$E45*K45/SUM($G45:$L45)),$E45/COUNTA(Setup!$A$14:$A$19))),2))</f>
        <v/>
      </c>
      <c r="R45" s="9">
        <f>IF(OR($E45="",R$2=""),"",ROUND(IF($F45="Rent shares",$E45*Setup!$B$19,IF($F45="Custom",IF(SUM($G45:$L45)=0,0,$E45*L45/SUM($G45:$L45)),$E45/COUNTA(Setup!$A$14:$A$19))),2))</f>
        <v/>
      </c>
      <c r="S45" s="5">
        <f>IF($E45="","",IF(ABS(SUM(M45:R45)-$E45)&lt;0.02,"OK","CHECK"))</f>
        <v/>
      </c>
      <c r="T45" s="4">
        <f>IF($A45="","",YEAR($A45)*100+MONTH($A45))</f>
        <v/>
      </c>
    </row>
    <row r="46">
      <c r="A46" s="18" t="n"/>
      <c r="E46" s="6" t="n"/>
      <c r="M46" s="9">
        <f>IF(OR($E46="",M$2=""),"",ROUND(IF($F46="Rent shares",$E46*Setup!$B$14,IF($F46="Custom",IF(SUM($G46:$L46)=0,0,$E46*G46/SUM($G46:$L46)),$E46/COUNTA(Setup!$A$14:$A$19))),2))</f>
        <v/>
      </c>
      <c r="N46" s="9">
        <f>IF(OR($E46="",N$2=""),"",ROUND(IF($F46="Rent shares",$E46*Setup!$B$15,IF($F46="Custom",IF(SUM($G46:$L46)=0,0,$E46*H46/SUM($G46:$L46)),$E46/COUNTA(Setup!$A$14:$A$19))),2))</f>
        <v/>
      </c>
      <c r="O46" s="9">
        <f>IF(OR($E46="",O$2=""),"",ROUND(IF($F46="Rent shares",$E46*Setup!$B$16,IF($F46="Custom",IF(SUM($G46:$L46)=0,0,$E46*I46/SUM($G46:$L46)),$E46/COUNTA(Setup!$A$14:$A$19))),2))</f>
        <v/>
      </c>
      <c r="P46" s="9">
        <f>IF(OR($E46="",P$2=""),"",ROUND(IF($F46="Rent shares",$E46*Setup!$B$17,IF($F46="Custom",IF(SUM($G46:$L46)=0,0,$E46*J46/SUM($G46:$L46)),$E46/COUNTA(Setup!$A$14:$A$19))),2))</f>
        <v/>
      </c>
      <c r="Q46" s="9">
        <f>IF(OR($E46="",Q$2=""),"",ROUND(IF($F46="Rent shares",$E46*Setup!$B$18,IF($F46="Custom",IF(SUM($G46:$L46)=0,0,$E46*K46/SUM($G46:$L46)),$E46/COUNTA(Setup!$A$14:$A$19))),2))</f>
        <v/>
      </c>
      <c r="R46" s="9">
        <f>IF(OR($E46="",R$2=""),"",ROUND(IF($F46="Rent shares",$E46*Setup!$B$19,IF($F46="Custom",IF(SUM($G46:$L46)=0,0,$E46*L46/SUM($G46:$L46)),$E46/COUNTA(Setup!$A$14:$A$19))),2))</f>
        <v/>
      </c>
      <c r="S46" s="5">
        <f>IF($E46="","",IF(ABS(SUM(M46:R46)-$E46)&lt;0.02,"OK","CHECK"))</f>
        <v/>
      </c>
      <c r="T46" s="4">
        <f>IF($A46="","",YEAR($A46)*100+MONTH($A46))</f>
        <v/>
      </c>
    </row>
    <row r="47">
      <c r="A47" s="18" t="n"/>
      <c r="E47" s="6" t="n"/>
      <c r="M47" s="9">
        <f>IF(OR($E47="",M$2=""),"",ROUND(IF($F47="Rent shares",$E47*Setup!$B$14,IF($F47="Custom",IF(SUM($G47:$L47)=0,0,$E47*G47/SUM($G47:$L47)),$E47/COUNTA(Setup!$A$14:$A$19))),2))</f>
        <v/>
      </c>
      <c r="N47" s="9">
        <f>IF(OR($E47="",N$2=""),"",ROUND(IF($F47="Rent shares",$E47*Setup!$B$15,IF($F47="Custom",IF(SUM($G47:$L47)=0,0,$E47*H47/SUM($G47:$L47)),$E47/COUNTA(Setup!$A$14:$A$19))),2))</f>
        <v/>
      </c>
      <c r="O47" s="9">
        <f>IF(OR($E47="",O$2=""),"",ROUND(IF($F47="Rent shares",$E47*Setup!$B$16,IF($F47="Custom",IF(SUM($G47:$L47)=0,0,$E47*I47/SUM($G47:$L47)),$E47/COUNTA(Setup!$A$14:$A$19))),2))</f>
        <v/>
      </c>
      <c r="P47" s="9">
        <f>IF(OR($E47="",P$2=""),"",ROUND(IF($F47="Rent shares",$E47*Setup!$B$17,IF($F47="Custom",IF(SUM($G47:$L47)=0,0,$E47*J47/SUM($G47:$L47)),$E47/COUNTA(Setup!$A$14:$A$19))),2))</f>
        <v/>
      </c>
      <c r="Q47" s="9">
        <f>IF(OR($E47="",Q$2=""),"",ROUND(IF($F47="Rent shares",$E47*Setup!$B$18,IF($F47="Custom",IF(SUM($G47:$L47)=0,0,$E47*K47/SUM($G47:$L47)),$E47/COUNTA(Setup!$A$14:$A$19))),2))</f>
        <v/>
      </c>
      <c r="R47" s="9">
        <f>IF(OR($E47="",R$2=""),"",ROUND(IF($F47="Rent shares",$E47*Setup!$B$19,IF($F47="Custom",IF(SUM($G47:$L47)=0,0,$E47*L47/SUM($G47:$L47)),$E47/COUNTA(Setup!$A$14:$A$19))),2))</f>
        <v/>
      </c>
      <c r="S47" s="5">
        <f>IF($E47="","",IF(ABS(SUM(M47:R47)-$E47)&lt;0.02,"OK","CHECK"))</f>
        <v/>
      </c>
      <c r="T47" s="4">
        <f>IF($A47="","",YEAR($A47)*100+MONTH($A47))</f>
        <v/>
      </c>
    </row>
    <row r="48">
      <c r="A48" s="18" t="n"/>
      <c r="E48" s="6" t="n"/>
      <c r="M48" s="9">
        <f>IF(OR($E48="",M$2=""),"",ROUND(IF($F48="Rent shares",$E48*Setup!$B$14,IF($F48="Custom",IF(SUM($G48:$L48)=0,0,$E48*G48/SUM($G48:$L48)),$E48/COUNTA(Setup!$A$14:$A$19))),2))</f>
        <v/>
      </c>
      <c r="N48" s="9">
        <f>IF(OR($E48="",N$2=""),"",ROUND(IF($F48="Rent shares",$E48*Setup!$B$15,IF($F48="Custom",IF(SUM($G48:$L48)=0,0,$E48*H48/SUM($G48:$L48)),$E48/COUNTA(Setup!$A$14:$A$19))),2))</f>
        <v/>
      </c>
      <c r="O48" s="9">
        <f>IF(OR($E48="",O$2=""),"",ROUND(IF($F48="Rent shares",$E48*Setup!$B$16,IF($F48="Custom",IF(SUM($G48:$L48)=0,0,$E48*I48/SUM($G48:$L48)),$E48/COUNTA(Setup!$A$14:$A$19))),2))</f>
        <v/>
      </c>
      <c r="P48" s="9">
        <f>IF(OR($E48="",P$2=""),"",ROUND(IF($F48="Rent shares",$E48*Setup!$B$17,IF($F48="Custom",IF(SUM($G48:$L48)=0,0,$E48*J48/SUM($G48:$L48)),$E48/COUNTA(Setup!$A$14:$A$19))),2))</f>
        <v/>
      </c>
      <c r="Q48" s="9">
        <f>IF(OR($E48="",Q$2=""),"",ROUND(IF($F48="Rent shares",$E48*Setup!$B$18,IF($F48="Custom",IF(SUM($G48:$L48)=0,0,$E48*K48/SUM($G48:$L48)),$E48/COUNTA(Setup!$A$14:$A$19))),2))</f>
        <v/>
      </c>
      <c r="R48" s="9">
        <f>IF(OR($E48="",R$2=""),"",ROUND(IF($F48="Rent shares",$E48*Setup!$B$19,IF($F48="Custom",IF(SUM($G48:$L48)=0,0,$E48*L48/SUM($G48:$L48)),$E48/COUNTA(Setup!$A$14:$A$19))),2))</f>
        <v/>
      </c>
      <c r="S48" s="5">
        <f>IF($E48="","",IF(ABS(SUM(M48:R48)-$E48)&lt;0.02,"OK","CHECK"))</f>
        <v/>
      </c>
      <c r="T48" s="4">
        <f>IF($A48="","",YEAR($A48)*100+MONTH($A48))</f>
        <v/>
      </c>
    </row>
    <row r="49">
      <c r="A49" s="18" t="n"/>
      <c r="E49" s="6" t="n"/>
      <c r="M49" s="9">
        <f>IF(OR($E49="",M$2=""),"",ROUND(IF($F49="Rent shares",$E49*Setup!$B$14,IF($F49="Custom",IF(SUM($G49:$L49)=0,0,$E49*G49/SUM($G49:$L49)),$E49/COUNTA(Setup!$A$14:$A$19))),2))</f>
        <v/>
      </c>
      <c r="N49" s="9">
        <f>IF(OR($E49="",N$2=""),"",ROUND(IF($F49="Rent shares",$E49*Setup!$B$15,IF($F49="Custom",IF(SUM($G49:$L49)=0,0,$E49*H49/SUM($G49:$L49)),$E49/COUNTA(Setup!$A$14:$A$19))),2))</f>
        <v/>
      </c>
      <c r="O49" s="9">
        <f>IF(OR($E49="",O$2=""),"",ROUND(IF($F49="Rent shares",$E49*Setup!$B$16,IF($F49="Custom",IF(SUM($G49:$L49)=0,0,$E49*I49/SUM($G49:$L49)),$E49/COUNTA(Setup!$A$14:$A$19))),2))</f>
        <v/>
      </c>
      <c r="P49" s="9">
        <f>IF(OR($E49="",P$2=""),"",ROUND(IF($F49="Rent shares",$E49*Setup!$B$17,IF($F49="Custom",IF(SUM($G49:$L49)=0,0,$E49*J49/SUM($G49:$L49)),$E49/COUNTA(Setup!$A$14:$A$19))),2))</f>
        <v/>
      </c>
      <c r="Q49" s="9">
        <f>IF(OR($E49="",Q$2=""),"",ROUND(IF($F49="Rent shares",$E49*Setup!$B$18,IF($F49="Custom",IF(SUM($G49:$L49)=0,0,$E49*K49/SUM($G49:$L49)),$E49/COUNTA(Setup!$A$14:$A$19))),2))</f>
        <v/>
      </c>
      <c r="R49" s="9">
        <f>IF(OR($E49="",R$2=""),"",ROUND(IF($F49="Rent shares",$E49*Setup!$B$19,IF($F49="Custom",IF(SUM($G49:$L49)=0,0,$E49*L49/SUM($G49:$L49)),$E49/COUNTA(Setup!$A$14:$A$19))),2))</f>
        <v/>
      </c>
      <c r="S49" s="5">
        <f>IF($E49="","",IF(ABS(SUM(M49:R49)-$E49)&lt;0.02,"OK","CHECK"))</f>
        <v/>
      </c>
      <c r="T49" s="4">
        <f>IF($A49="","",YEAR($A49)*100+MONTH($A49))</f>
        <v/>
      </c>
    </row>
    <row r="50">
      <c r="A50" s="18" t="n"/>
      <c r="E50" s="6" t="n"/>
      <c r="M50" s="9">
        <f>IF(OR($E50="",M$2=""),"",ROUND(IF($F50="Rent shares",$E50*Setup!$B$14,IF($F50="Custom",IF(SUM($G50:$L50)=0,0,$E50*G50/SUM($G50:$L50)),$E50/COUNTA(Setup!$A$14:$A$19))),2))</f>
        <v/>
      </c>
      <c r="N50" s="9">
        <f>IF(OR($E50="",N$2=""),"",ROUND(IF($F50="Rent shares",$E50*Setup!$B$15,IF($F50="Custom",IF(SUM($G50:$L50)=0,0,$E50*H50/SUM($G50:$L50)),$E50/COUNTA(Setup!$A$14:$A$19))),2))</f>
        <v/>
      </c>
      <c r="O50" s="9">
        <f>IF(OR($E50="",O$2=""),"",ROUND(IF($F50="Rent shares",$E50*Setup!$B$16,IF($F50="Custom",IF(SUM($G50:$L50)=0,0,$E50*I50/SUM($G50:$L50)),$E50/COUNTA(Setup!$A$14:$A$19))),2))</f>
        <v/>
      </c>
      <c r="P50" s="9">
        <f>IF(OR($E50="",P$2=""),"",ROUND(IF($F50="Rent shares",$E50*Setup!$B$17,IF($F50="Custom",IF(SUM($G50:$L50)=0,0,$E50*J50/SUM($G50:$L50)),$E50/COUNTA(Setup!$A$14:$A$19))),2))</f>
        <v/>
      </c>
      <c r="Q50" s="9">
        <f>IF(OR($E50="",Q$2=""),"",ROUND(IF($F50="Rent shares",$E50*Setup!$B$18,IF($F50="Custom",IF(SUM($G50:$L50)=0,0,$E50*K50/SUM($G50:$L50)),$E50/COUNTA(Setup!$A$14:$A$19))),2))</f>
        <v/>
      </c>
      <c r="R50" s="9">
        <f>IF(OR($E50="",R$2=""),"",ROUND(IF($F50="Rent shares",$E50*Setup!$B$19,IF($F50="Custom",IF(SUM($G50:$L50)=0,0,$E50*L50/SUM($G50:$L50)),$E50/COUNTA(Setup!$A$14:$A$19))),2))</f>
        <v/>
      </c>
      <c r="S50" s="5">
        <f>IF($E50="","",IF(ABS(SUM(M50:R50)-$E50)&lt;0.02,"OK","CHECK"))</f>
        <v/>
      </c>
      <c r="T50" s="4">
        <f>IF($A50="","",YEAR($A50)*100+MONTH($A50))</f>
        <v/>
      </c>
    </row>
    <row r="51">
      <c r="A51" s="18" t="n"/>
      <c r="E51" s="6" t="n"/>
      <c r="M51" s="9">
        <f>IF(OR($E51="",M$2=""),"",ROUND(IF($F51="Rent shares",$E51*Setup!$B$14,IF($F51="Custom",IF(SUM($G51:$L51)=0,0,$E51*G51/SUM($G51:$L51)),$E51/COUNTA(Setup!$A$14:$A$19))),2))</f>
        <v/>
      </c>
      <c r="N51" s="9">
        <f>IF(OR($E51="",N$2=""),"",ROUND(IF($F51="Rent shares",$E51*Setup!$B$15,IF($F51="Custom",IF(SUM($G51:$L51)=0,0,$E51*H51/SUM($G51:$L51)),$E51/COUNTA(Setup!$A$14:$A$19))),2))</f>
        <v/>
      </c>
      <c r="O51" s="9">
        <f>IF(OR($E51="",O$2=""),"",ROUND(IF($F51="Rent shares",$E51*Setup!$B$16,IF($F51="Custom",IF(SUM($G51:$L51)=0,0,$E51*I51/SUM($G51:$L51)),$E51/COUNTA(Setup!$A$14:$A$19))),2))</f>
        <v/>
      </c>
      <c r="P51" s="9">
        <f>IF(OR($E51="",P$2=""),"",ROUND(IF($F51="Rent shares",$E51*Setup!$B$17,IF($F51="Custom",IF(SUM($G51:$L51)=0,0,$E51*J51/SUM($G51:$L51)),$E51/COUNTA(Setup!$A$14:$A$19))),2))</f>
        <v/>
      </c>
      <c r="Q51" s="9">
        <f>IF(OR($E51="",Q$2=""),"",ROUND(IF($F51="Rent shares",$E51*Setup!$B$18,IF($F51="Custom",IF(SUM($G51:$L51)=0,0,$E51*K51/SUM($G51:$L51)),$E51/COUNTA(Setup!$A$14:$A$19))),2))</f>
        <v/>
      </c>
      <c r="R51" s="9">
        <f>IF(OR($E51="",R$2=""),"",ROUND(IF($F51="Rent shares",$E51*Setup!$B$19,IF($F51="Custom",IF(SUM($G51:$L51)=0,0,$E51*L51/SUM($G51:$L51)),$E51/COUNTA(Setup!$A$14:$A$19))),2))</f>
        <v/>
      </c>
      <c r="S51" s="5">
        <f>IF($E51="","",IF(ABS(SUM(M51:R51)-$E51)&lt;0.02,"OK","CHECK"))</f>
        <v/>
      </c>
      <c r="T51" s="4">
        <f>IF($A51="","",YEAR($A51)*100+MONTH($A51))</f>
        <v/>
      </c>
    </row>
    <row r="52">
      <c r="A52" s="18" t="n"/>
      <c r="E52" s="6" t="n"/>
      <c r="M52" s="9">
        <f>IF(OR($E52="",M$2=""),"",ROUND(IF($F52="Rent shares",$E52*Setup!$B$14,IF($F52="Custom",IF(SUM($G52:$L52)=0,0,$E52*G52/SUM($G52:$L52)),$E52/COUNTA(Setup!$A$14:$A$19))),2))</f>
        <v/>
      </c>
      <c r="N52" s="9">
        <f>IF(OR($E52="",N$2=""),"",ROUND(IF($F52="Rent shares",$E52*Setup!$B$15,IF($F52="Custom",IF(SUM($G52:$L52)=0,0,$E52*H52/SUM($G52:$L52)),$E52/COUNTA(Setup!$A$14:$A$19))),2))</f>
        <v/>
      </c>
      <c r="O52" s="9">
        <f>IF(OR($E52="",O$2=""),"",ROUND(IF($F52="Rent shares",$E52*Setup!$B$16,IF($F52="Custom",IF(SUM($G52:$L52)=0,0,$E52*I52/SUM($G52:$L52)),$E52/COUNTA(Setup!$A$14:$A$19))),2))</f>
        <v/>
      </c>
      <c r="P52" s="9">
        <f>IF(OR($E52="",P$2=""),"",ROUND(IF($F52="Rent shares",$E52*Setup!$B$17,IF($F52="Custom",IF(SUM($G52:$L52)=0,0,$E52*J52/SUM($G52:$L52)),$E52/COUNTA(Setup!$A$14:$A$19))),2))</f>
        <v/>
      </c>
      <c r="Q52" s="9">
        <f>IF(OR($E52="",Q$2=""),"",ROUND(IF($F52="Rent shares",$E52*Setup!$B$18,IF($F52="Custom",IF(SUM($G52:$L52)=0,0,$E52*K52/SUM($G52:$L52)),$E52/COUNTA(Setup!$A$14:$A$19))),2))</f>
        <v/>
      </c>
      <c r="R52" s="9">
        <f>IF(OR($E52="",R$2=""),"",ROUND(IF($F52="Rent shares",$E52*Setup!$B$19,IF($F52="Custom",IF(SUM($G52:$L52)=0,0,$E52*L52/SUM($G52:$L52)),$E52/COUNTA(Setup!$A$14:$A$19))),2))</f>
        <v/>
      </c>
      <c r="S52" s="5">
        <f>IF($E52="","",IF(ABS(SUM(M52:R52)-$E52)&lt;0.02,"OK","CHECK"))</f>
        <v/>
      </c>
      <c r="T52" s="4">
        <f>IF($A52="","",YEAR($A52)*100+MONTH($A52))</f>
        <v/>
      </c>
    </row>
    <row r="53">
      <c r="A53" s="18" t="n"/>
      <c r="E53" s="6" t="n"/>
      <c r="M53" s="9">
        <f>IF(OR($E53="",M$2=""),"",ROUND(IF($F53="Rent shares",$E53*Setup!$B$14,IF($F53="Custom",IF(SUM($G53:$L53)=0,0,$E53*G53/SUM($G53:$L53)),$E53/COUNTA(Setup!$A$14:$A$19))),2))</f>
        <v/>
      </c>
      <c r="N53" s="9">
        <f>IF(OR($E53="",N$2=""),"",ROUND(IF($F53="Rent shares",$E53*Setup!$B$15,IF($F53="Custom",IF(SUM($G53:$L53)=0,0,$E53*H53/SUM($G53:$L53)),$E53/COUNTA(Setup!$A$14:$A$19))),2))</f>
        <v/>
      </c>
      <c r="O53" s="9">
        <f>IF(OR($E53="",O$2=""),"",ROUND(IF($F53="Rent shares",$E53*Setup!$B$16,IF($F53="Custom",IF(SUM($G53:$L53)=0,0,$E53*I53/SUM($G53:$L53)),$E53/COUNTA(Setup!$A$14:$A$19))),2))</f>
        <v/>
      </c>
      <c r="P53" s="9">
        <f>IF(OR($E53="",P$2=""),"",ROUND(IF($F53="Rent shares",$E53*Setup!$B$17,IF($F53="Custom",IF(SUM($G53:$L53)=0,0,$E53*J53/SUM($G53:$L53)),$E53/COUNTA(Setup!$A$14:$A$19))),2))</f>
        <v/>
      </c>
      <c r="Q53" s="9">
        <f>IF(OR($E53="",Q$2=""),"",ROUND(IF($F53="Rent shares",$E53*Setup!$B$18,IF($F53="Custom",IF(SUM($G53:$L53)=0,0,$E53*K53/SUM($G53:$L53)),$E53/COUNTA(Setup!$A$14:$A$19))),2))</f>
        <v/>
      </c>
      <c r="R53" s="9">
        <f>IF(OR($E53="",R$2=""),"",ROUND(IF($F53="Rent shares",$E53*Setup!$B$19,IF($F53="Custom",IF(SUM($G53:$L53)=0,0,$E53*L53/SUM($G53:$L53)),$E53/COUNTA(Setup!$A$14:$A$19))),2))</f>
        <v/>
      </c>
      <c r="S53" s="5">
        <f>IF($E53="","",IF(ABS(SUM(M53:R53)-$E53)&lt;0.02,"OK","CHECK"))</f>
        <v/>
      </c>
      <c r="T53" s="4">
        <f>IF($A53="","",YEAR($A53)*100+MONTH($A53))</f>
        <v/>
      </c>
    </row>
    <row r="54">
      <c r="A54" s="18" t="n"/>
      <c r="E54" s="6" t="n"/>
      <c r="M54" s="9">
        <f>IF(OR($E54="",M$2=""),"",ROUND(IF($F54="Rent shares",$E54*Setup!$B$14,IF($F54="Custom",IF(SUM($G54:$L54)=0,0,$E54*G54/SUM($G54:$L54)),$E54/COUNTA(Setup!$A$14:$A$19))),2))</f>
        <v/>
      </c>
      <c r="N54" s="9">
        <f>IF(OR($E54="",N$2=""),"",ROUND(IF($F54="Rent shares",$E54*Setup!$B$15,IF($F54="Custom",IF(SUM($G54:$L54)=0,0,$E54*H54/SUM($G54:$L54)),$E54/COUNTA(Setup!$A$14:$A$19))),2))</f>
        <v/>
      </c>
      <c r="O54" s="9">
        <f>IF(OR($E54="",O$2=""),"",ROUND(IF($F54="Rent shares",$E54*Setup!$B$16,IF($F54="Custom",IF(SUM($G54:$L54)=0,0,$E54*I54/SUM($G54:$L54)),$E54/COUNTA(Setup!$A$14:$A$19))),2))</f>
        <v/>
      </c>
      <c r="P54" s="9">
        <f>IF(OR($E54="",P$2=""),"",ROUND(IF($F54="Rent shares",$E54*Setup!$B$17,IF($F54="Custom",IF(SUM($G54:$L54)=0,0,$E54*J54/SUM($G54:$L54)),$E54/COUNTA(Setup!$A$14:$A$19))),2))</f>
        <v/>
      </c>
      <c r="Q54" s="9">
        <f>IF(OR($E54="",Q$2=""),"",ROUND(IF($F54="Rent shares",$E54*Setup!$B$18,IF($F54="Custom",IF(SUM($G54:$L54)=0,0,$E54*K54/SUM($G54:$L54)),$E54/COUNTA(Setup!$A$14:$A$19))),2))</f>
        <v/>
      </c>
      <c r="R54" s="9">
        <f>IF(OR($E54="",R$2=""),"",ROUND(IF($F54="Rent shares",$E54*Setup!$B$19,IF($F54="Custom",IF(SUM($G54:$L54)=0,0,$E54*L54/SUM($G54:$L54)),$E54/COUNTA(Setup!$A$14:$A$19))),2))</f>
        <v/>
      </c>
      <c r="S54" s="5">
        <f>IF($E54="","",IF(ABS(SUM(M54:R54)-$E54)&lt;0.02,"OK","CHECK"))</f>
        <v/>
      </c>
      <c r="T54" s="4">
        <f>IF($A54="","",YEAR($A54)*100+MONTH($A54))</f>
        <v/>
      </c>
    </row>
    <row r="55">
      <c r="A55" s="18" t="n"/>
      <c r="E55" s="6" t="n"/>
      <c r="M55" s="9">
        <f>IF(OR($E55="",M$2=""),"",ROUND(IF($F55="Rent shares",$E55*Setup!$B$14,IF($F55="Custom",IF(SUM($G55:$L55)=0,0,$E55*G55/SUM($G55:$L55)),$E55/COUNTA(Setup!$A$14:$A$19))),2))</f>
        <v/>
      </c>
      <c r="N55" s="9">
        <f>IF(OR($E55="",N$2=""),"",ROUND(IF($F55="Rent shares",$E55*Setup!$B$15,IF($F55="Custom",IF(SUM($G55:$L55)=0,0,$E55*H55/SUM($G55:$L55)),$E55/COUNTA(Setup!$A$14:$A$19))),2))</f>
        <v/>
      </c>
      <c r="O55" s="9">
        <f>IF(OR($E55="",O$2=""),"",ROUND(IF($F55="Rent shares",$E55*Setup!$B$16,IF($F55="Custom",IF(SUM($G55:$L55)=0,0,$E55*I55/SUM($G55:$L55)),$E55/COUNTA(Setup!$A$14:$A$19))),2))</f>
        <v/>
      </c>
      <c r="P55" s="9">
        <f>IF(OR($E55="",P$2=""),"",ROUND(IF($F55="Rent shares",$E55*Setup!$B$17,IF($F55="Custom",IF(SUM($G55:$L55)=0,0,$E55*J55/SUM($G55:$L55)),$E55/COUNTA(Setup!$A$14:$A$19))),2))</f>
        <v/>
      </c>
      <c r="Q55" s="9">
        <f>IF(OR($E55="",Q$2=""),"",ROUND(IF($F55="Rent shares",$E55*Setup!$B$18,IF($F55="Custom",IF(SUM($G55:$L55)=0,0,$E55*K55/SUM($G55:$L55)),$E55/COUNTA(Setup!$A$14:$A$19))),2))</f>
        <v/>
      </c>
      <c r="R55" s="9">
        <f>IF(OR($E55="",R$2=""),"",ROUND(IF($F55="Rent shares",$E55*Setup!$B$19,IF($F55="Custom",IF(SUM($G55:$L55)=0,0,$E55*L55/SUM($G55:$L55)),$E55/COUNTA(Setup!$A$14:$A$19))),2))</f>
        <v/>
      </c>
      <c r="S55" s="5">
        <f>IF($E55="","",IF(ABS(SUM(M55:R55)-$E55)&lt;0.02,"OK","CHECK"))</f>
        <v/>
      </c>
      <c r="T55" s="4">
        <f>IF($A55="","",YEAR($A55)*100+MONTH($A55))</f>
        <v/>
      </c>
    </row>
    <row r="56">
      <c r="A56" s="18" t="n"/>
      <c r="E56" s="6" t="n"/>
      <c r="M56" s="9">
        <f>IF(OR($E56="",M$2=""),"",ROUND(IF($F56="Rent shares",$E56*Setup!$B$14,IF($F56="Custom",IF(SUM($G56:$L56)=0,0,$E56*G56/SUM($G56:$L56)),$E56/COUNTA(Setup!$A$14:$A$19))),2))</f>
        <v/>
      </c>
      <c r="N56" s="9">
        <f>IF(OR($E56="",N$2=""),"",ROUND(IF($F56="Rent shares",$E56*Setup!$B$15,IF($F56="Custom",IF(SUM($G56:$L56)=0,0,$E56*H56/SUM($G56:$L56)),$E56/COUNTA(Setup!$A$14:$A$19))),2))</f>
        <v/>
      </c>
      <c r="O56" s="9">
        <f>IF(OR($E56="",O$2=""),"",ROUND(IF($F56="Rent shares",$E56*Setup!$B$16,IF($F56="Custom",IF(SUM($G56:$L56)=0,0,$E56*I56/SUM($G56:$L56)),$E56/COUNTA(Setup!$A$14:$A$19))),2))</f>
        <v/>
      </c>
      <c r="P56" s="9">
        <f>IF(OR($E56="",P$2=""),"",ROUND(IF($F56="Rent shares",$E56*Setup!$B$17,IF($F56="Custom",IF(SUM($G56:$L56)=0,0,$E56*J56/SUM($G56:$L56)),$E56/COUNTA(Setup!$A$14:$A$19))),2))</f>
        <v/>
      </c>
      <c r="Q56" s="9">
        <f>IF(OR($E56="",Q$2=""),"",ROUND(IF($F56="Rent shares",$E56*Setup!$B$18,IF($F56="Custom",IF(SUM($G56:$L56)=0,0,$E56*K56/SUM($G56:$L56)),$E56/COUNTA(Setup!$A$14:$A$19))),2))</f>
        <v/>
      </c>
      <c r="R56" s="9">
        <f>IF(OR($E56="",R$2=""),"",ROUND(IF($F56="Rent shares",$E56*Setup!$B$19,IF($F56="Custom",IF(SUM($G56:$L56)=0,0,$E56*L56/SUM($G56:$L56)),$E56/COUNTA(Setup!$A$14:$A$19))),2))</f>
        <v/>
      </c>
      <c r="S56" s="5">
        <f>IF($E56="","",IF(ABS(SUM(M56:R56)-$E56)&lt;0.02,"OK","CHECK"))</f>
        <v/>
      </c>
      <c r="T56" s="4">
        <f>IF($A56="","",YEAR($A56)*100+MONTH($A56))</f>
        <v/>
      </c>
    </row>
    <row r="57">
      <c r="A57" s="18" t="n"/>
      <c r="E57" s="6" t="n"/>
      <c r="M57" s="9">
        <f>IF(OR($E57="",M$2=""),"",ROUND(IF($F57="Rent shares",$E57*Setup!$B$14,IF($F57="Custom",IF(SUM($G57:$L57)=0,0,$E57*G57/SUM($G57:$L57)),$E57/COUNTA(Setup!$A$14:$A$19))),2))</f>
        <v/>
      </c>
      <c r="N57" s="9">
        <f>IF(OR($E57="",N$2=""),"",ROUND(IF($F57="Rent shares",$E57*Setup!$B$15,IF($F57="Custom",IF(SUM($G57:$L57)=0,0,$E57*H57/SUM($G57:$L57)),$E57/COUNTA(Setup!$A$14:$A$19))),2))</f>
        <v/>
      </c>
      <c r="O57" s="9">
        <f>IF(OR($E57="",O$2=""),"",ROUND(IF($F57="Rent shares",$E57*Setup!$B$16,IF($F57="Custom",IF(SUM($G57:$L57)=0,0,$E57*I57/SUM($G57:$L57)),$E57/COUNTA(Setup!$A$14:$A$19))),2))</f>
        <v/>
      </c>
      <c r="P57" s="9">
        <f>IF(OR($E57="",P$2=""),"",ROUND(IF($F57="Rent shares",$E57*Setup!$B$17,IF($F57="Custom",IF(SUM($G57:$L57)=0,0,$E57*J57/SUM($G57:$L57)),$E57/COUNTA(Setup!$A$14:$A$19))),2))</f>
        <v/>
      </c>
      <c r="Q57" s="9">
        <f>IF(OR($E57="",Q$2=""),"",ROUND(IF($F57="Rent shares",$E57*Setup!$B$18,IF($F57="Custom",IF(SUM($G57:$L57)=0,0,$E57*K57/SUM($G57:$L57)),$E57/COUNTA(Setup!$A$14:$A$19))),2))</f>
        <v/>
      </c>
      <c r="R57" s="9">
        <f>IF(OR($E57="",R$2=""),"",ROUND(IF($F57="Rent shares",$E57*Setup!$B$19,IF($F57="Custom",IF(SUM($G57:$L57)=0,0,$E57*L57/SUM($G57:$L57)),$E57/COUNTA(Setup!$A$14:$A$19))),2))</f>
        <v/>
      </c>
      <c r="S57" s="5">
        <f>IF($E57="","",IF(ABS(SUM(M57:R57)-$E57)&lt;0.02,"OK","CHECK"))</f>
        <v/>
      </c>
      <c r="T57" s="4">
        <f>IF($A57="","",YEAR($A57)*100+MONTH($A57))</f>
        <v/>
      </c>
    </row>
    <row r="58">
      <c r="A58" s="18" t="n"/>
      <c r="E58" s="6" t="n"/>
      <c r="M58" s="9">
        <f>IF(OR($E58="",M$2=""),"",ROUND(IF($F58="Rent shares",$E58*Setup!$B$14,IF($F58="Custom",IF(SUM($G58:$L58)=0,0,$E58*G58/SUM($G58:$L58)),$E58/COUNTA(Setup!$A$14:$A$19))),2))</f>
        <v/>
      </c>
      <c r="N58" s="9">
        <f>IF(OR($E58="",N$2=""),"",ROUND(IF($F58="Rent shares",$E58*Setup!$B$15,IF($F58="Custom",IF(SUM($G58:$L58)=0,0,$E58*H58/SUM($G58:$L58)),$E58/COUNTA(Setup!$A$14:$A$19))),2))</f>
        <v/>
      </c>
      <c r="O58" s="9">
        <f>IF(OR($E58="",O$2=""),"",ROUND(IF($F58="Rent shares",$E58*Setup!$B$16,IF($F58="Custom",IF(SUM($G58:$L58)=0,0,$E58*I58/SUM($G58:$L58)),$E58/COUNTA(Setup!$A$14:$A$19))),2))</f>
        <v/>
      </c>
      <c r="P58" s="9">
        <f>IF(OR($E58="",P$2=""),"",ROUND(IF($F58="Rent shares",$E58*Setup!$B$17,IF($F58="Custom",IF(SUM($G58:$L58)=0,0,$E58*J58/SUM($G58:$L58)),$E58/COUNTA(Setup!$A$14:$A$19))),2))</f>
        <v/>
      </c>
      <c r="Q58" s="9">
        <f>IF(OR($E58="",Q$2=""),"",ROUND(IF($F58="Rent shares",$E58*Setup!$B$18,IF($F58="Custom",IF(SUM($G58:$L58)=0,0,$E58*K58/SUM($G58:$L58)),$E58/COUNTA(Setup!$A$14:$A$19))),2))</f>
        <v/>
      </c>
      <c r="R58" s="9">
        <f>IF(OR($E58="",R$2=""),"",ROUND(IF($F58="Rent shares",$E58*Setup!$B$19,IF($F58="Custom",IF(SUM($G58:$L58)=0,0,$E58*L58/SUM($G58:$L58)),$E58/COUNTA(Setup!$A$14:$A$19))),2))</f>
        <v/>
      </c>
      <c r="S58" s="5">
        <f>IF($E58="","",IF(ABS(SUM(M58:R58)-$E58)&lt;0.02,"OK","CHECK"))</f>
        <v/>
      </c>
      <c r="T58" s="4">
        <f>IF($A58="","",YEAR($A58)*100+MONTH($A58))</f>
        <v/>
      </c>
    </row>
    <row r="59">
      <c r="A59" s="18" t="n"/>
      <c r="E59" s="6" t="n"/>
      <c r="M59" s="9">
        <f>IF(OR($E59="",M$2=""),"",ROUND(IF($F59="Rent shares",$E59*Setup!$B$14,IF($F59="Custom",IF(SUM($G59:$L59)=0,0,$E59*G59/SUM($G59:$L59)),$E59/COUNTA(Setup!$A$14:$A$19))),2))</f>
        <v/>
      </c>
      <c r="N59" s="9">
        <f>IF(OR($E59="",N$2=""),"",ROUND(IF($F59="Rent shares",$E59*Setup!$B$15,IF($F59="Custom",IF(SUM($G59:$L59)=0,0,$E59*H59/SUM($G59:$L59)),$E59/COUNTA(Setup!$A$14:$A$19))),2))</f>
        <v/>
      </c>
      <c r="O59" s="9">
        <f>IF(OR($E59="",O$2=""),"",ROUND(IF($F59="Rent shares",$E59*Setup!$B$16,IF($F59="Custom",IF(SUM($G59:$L59)=0,0,$E59*I59/SUM($G59:$L59)),$E59/COUNTA(Setup!$A$14:$A$19))),2))</f>
        <v/>
      </c>
      <c r="P59" s="9">
        <f>IF(OR($E59="",P$2=""),"",ROUND(IF($F59="Rent shares",$E59*Setup!$B$17,IF($F59="Custom",IF(SUM($G59:$L59)=0,0,$E59*J59/SUM($G59:$L59)),$E59/COUNTA(Setup!$A$14:$A$19))),2))</f>
        <v/>
      </c>
      <c r="Q59" s="9">
        <f>IF(OR($E59="",Q$2=""),"",ROUND(IF($F59="Rent shares",$E59*Setup!$B$18,IF($F59="Custom",IF(SUM($G59:$L59)=0,0,$E59*K59/SUM($G59:$L59)),$E59/COUNTA(Setup!$A$14:$A$19))),2))</f>
        <v/>
      </c>
      <c r="R59" s="9">
        <f>IF(OR($E59="",R$2=""),"",ROUND(IF($F59="Rent shares",$E59*Setup!$B$19,IF($F59="Custom",IF(SUM($G59:$L59)=0,0,$E59*L59/SUM($G59:$L59)),$E59/COUNTA(Setup!$A$14:$A$19))),2))</f>
        <v/>
      </c>
      <c r="S59" s="5">
        <f>IF($E59="","",IF(ABS(SUM(M59:R59)-$E59)&lt;0.02,"OK","CHECK"))</f>
        <v/>
      </c>
      <c r="T59" s="4">
        <f>IF($A59="","",YEAR($A59)*100+MONTH($A59))</f>
        <v/>
      </c>
    </row>
    <row r="60">
      <c r="A60" s="18" t="n"/>
      <c r="E60" s="6" t="n"/>
      <c r="M60" s="9">
        <f>IF(OR($E60="",M$2=""),"",ROUND(IF($F60="Rent shares",$E60*Setup!$B$14,IF($F60="Custom",IF(SUM($G60:$L60)=0,0,$E60*G60/SUM($G60:$L60)),$E60/COUNTA(Setup!$A$14:$A$19))),2))</f>
        <v/>
      </c>
      <c r="N60" s="9">
        <f>IF(OR($E60="",N$2=""),"",ROUND(IF($F60="Rent shares",$E60*Setup!$B$15,IF($F60="Custom",IF(SUM($G60:$L60)=0,0,$E60*H60/SUM($G60:$L60)),$E60/COUNTA(Setup!$A$14:$A$19))),2))</f>
        <v/>
      </c>
      <c r="O60" s="9">
        <f>IF(OR($E60="",O$2=""),"",ROUND(IF($F60="Rent shares",$E60*Setup!$B$16,IF($F60="Custom",IF(SUM($G60:$L60)=0,0,$E60*I60/SUM($G60:$L60)),$E60/COUNTA(Setup!$A$14:$A$19))),2))</f>
        <v/>
      </c>
      <c r="P60" s="9">
        <f>IF(OR($E60="",P$2=""),"",ROUND(IF($F60="Rent shares",$E60*Setup!$B$17,IF($F60="Custom",IF(SUM($G60:$L60)=0,0,$E60*J60/SUM($G60:$L60)),$E60/COUNTA(Setup!$A$14:$A$19))),2))</f>
        <v/>
      </c>
      <c r="Q60" s="9">
        <f>IF(OR($E60="",Q$2=""),"",ROUND(IF($F60="Rent shares",$E60*Setup!$B$18,IF($F60="Custom",IF(SUM($G60:$L60)=0,0,$E60*K60/SUM($G60:$L60)),$E60/COUNTA(Setup!$A$14:$A$19))),2))</f>
        <v/>
      </c>
      <c r="R60" s="9">
        <f>IF(OR($E60="",R$2=""),"",ROUND(IF($F60="Rent shares",$E60*Setup!$B$19,IF($F60="Custom",IF(SUM($G60:$L60)=0,0,$E60*L60/SUM($G60:$L60)),$E60/COUNTA(Setup!$A$14:$A$19))),2))</f>
        <v/>
      </c>
      <c r="S60" s="5">
        <f>IF($E60="","",IF(ABS(SUM(M60:R60)-$E60)&lt;0.02,"OK","CHECK"))</f>
        <v/>
      </c>
      <c r="T60" s="4">
        <f>IF($A60="","",YEAR($A60)*100+MONTH($A60))</f>
        <v/>
      </c>
    </row>
    <row r="61">
      <c r="A61" s="18" t="n"/>
      <c r="E61" s="6" t="n"/>
      <c r="M61" s="9">
        <f>IF(OR($E61="",M$2=""),"",ROUND(IF($F61="Rent shares",$E61*Setup!$B$14,IF($F61="Custom",IF(SUM($G61:$L61)=0,0,$E61*G61/SUM($G61:$L61)),$E61/COUNTA(Setup!$A$14:$A$19))),2))</f>
        <v/>
      </c>
      <c r="N61" s="9">
        <f>IF(OR($E61="",N$2=""),"",ROUND(IF($F61="Rent shares",$E61*Setup!$B$15,IF($F61="Custom",IF(SUM($G61:$L61)=0,0,$E61*H61/SUM($G61:$L61)),$E61/COUNTA(Setup!$A$14:$A$19))),2))</f>
        <v/>
      </c>
      <c r="O61" s="9">
        <f>IF(OR($E61="",O$2=""),"",ROUND(IF($F61="Rent shares",$E61*Setup!$B$16,IF($F61="Custom",IF(SUM($G61:$L61)=0,0,$E61*I61/SUM($G61:$L61)),$E61/COUNTA(Setup!$A$14:$A$19))),2))</f>
        <v/>
      </c>
      <c r="P61" s="9">
        <f>IF(OR($E61="",P$2=""),"",ROUND(IF($F61="Rent shares",$E61*Setup!$B$17,IF($F61="Custom",IF(SUM($G61:$L61)=0,0,$E61*J61/SUM($G61:$L61)),$E61/COUNTA(Setup!$A$14:$A$19))),2))</f>
        <v/>
      </c>
      <c r="Q61" s="9">
        <f>IF(OR($E61="",Q$2=""),"",ROUND(IF($F61="Rent shares",$E61*Setup!$B$18,IF($F61="Custom",IF(SUM($G61:$L61)=0,0,$E61*K61/SUM($G61:$L61)),$E61/COUNTA(Setup!$A$14:$A$19))),2))</f>
        <v/>
      </c>
      <c r="R61" s="9">
        <f>IF(OR($E61="",R$2=""),"",ROUND(IF($F61="Rent shares",$E61*Setup!$B$19,IF($F61="Custom",IF(SUM($G61:$L61)=0,0,$E61*L61/SUM($G61:$L61)),$E61/COUNTA(Setup!$A$14:$A$19))),2))</f>
        <v/>
      </c>
      <c r="S61" s="5">
        <f>IF($E61="","",IF(ABS(SUM(M61:R61)-$E61)&lt;0.02,"OK","CHECK"))</f>
        <v/>
      </c>
      <c r="T61" s="4">
        <f>IF($A61="","",YEAR($A61)*100+MONTH($A61))</f>
        <v/>
      </c>
    </row>
    <row r="62">
      <c r="A62" s="18" t="n"/>
      <c r="E62" s="6" t="n"/>
      <c r="M62" s="9">
        <f>IF(OR($E62="",M$2=""),"",ROUND(IF($F62="Rent shares",$E62*Setup!$B$14,IF($F62="Custom",IF(SUM($G62:$L62)=0,0,$E62*G62/SUM($G62:$L62)),$E62/COUNTA(Setup!$A$14:$A$19))),2))</f>
        <v/>
      </c>
      <c r="N62" s="9">
        <f>IF(OR($E62="",N$2=""),"",ROUND(IF($F62="Rent shares",$E62*Setup!$B$15,IF($F62="Custom",IF(SUM($G62:$L62)=0,0,$E62*H62/SUM($G62:$L62)),$E62/COUNTA(Setup!$A$14:$A$19))),2))</f>
        <v/>
      </c>
      <c r="O62" s="9">
        <f>IF(OR($E62="",O$2=""),"",ROUND(IF($F62="Rent shares",$E62*Setup!$B$16,IF($F62="Custom",IF(SUM($G62:$L62)=0,0,$E62*I62/SUM($G62:$L62)),$E62/COUNTA(Setup!$A$14:$A$19))),2))</f>
        <v/>
      </c>
      <c r="P62" s="9">
        <f>IF(OR($E62="",P$2=""),"",ROUND(IF($F62="Rent shares",$E62*Setup!$B$17,IF($F62="Custom",IF(SUM($G62:$L62)=0,0,$E62*J62/SUM($G62:$L62)),$E62/COUNTA(Setup!$A$14:$A$19))),2))</f>
        <v/>
      </c>
      <c r="Q62" s="9">
        <f>IF(OR($E62="",Q$2=""),"",ROUND(IF($F62="Rent shares",$E62*Setup!$B$18,IF($F62="Custom",IF(SUM($G62:$L62)=0,0,$E62*K62/SUM($G62:$L62)),$E62/COUNTA(Setup!$A$14:$A$19))),2))</f>
        <v/>
      </c>
      <c r="R62" s="9">
        <f>IF(OR($E62="",R$2=""),"",ROUND(IF($F62="Rent shares",$E62*Setup!$B$19,IF($F62="Custom",IF(SUM($G62:$L62)=0,0,$E62*L62/SUM($G62:$L62)),$E62/COUNTA(Setup!$A$14:$A$19))),2))</f>
        <v/>
      </c>
      <c r="S62" s="5">
        <f>IF($E62="","",IF(ABS(SUM(M62:R62)-$E62)&lt;0.02,"OK","CHECK"))</f>
        <v/>
      </c>
      <c r="T62" s="4">
        <f>IF($A62="","",YEAR($A62)*100+MONTH($A62))</f>
        <v/>
      </c>
    </row>
    <row r="63">
      <c r="A63" s="18" t="n"/>
      <c r="E63" s="6" t="n"/>
      <c r="M63" s="9">
        <f>IF(OR($E63="",M$2=""),"",ROUND(IF($F63="Rent shares",$E63*Setup!$B$14,IF($F63="Custom",IF(SUM($G63:$L63)=0,0,$E63*G63/SUM($G63:$L63)),$E63/COUNTA(Setup!$A$14:$A$19))),2))</f>
        <v/>
      </c>
      <c r="N63" s="9">
        <f>IF(OR($E63="",N$2=""),"",ROUND(IF($F63="Rent shares",$E63*Setup!$B$15,IF($F63="Custom",IF(SUM($G63:$L63)=0,0,$E63*H63/SUM($G63:$L63)),$E63/COUNTA(Setup!$A$14:$A$19))),2))</f>
        <v/>
      </c>
      <c r="O63" s="9">
        <f>IF(OR($E63="",O$2=""),"",ROUND(IF($F63="Rent shares",$E63*Setup!$B$16,IF($F63="Custom",IF(SUM($G63:$L63)=0,0,$E63*I63/SUM($G63:$L63)),$E63/COUNTA(Setup!$A$14:$A$19))),2))</f>
        <v/>
      </c>
      <c r="P63" s="9">
        <f>IF(OR($E63="",P$2=""),"",ROUND(IF($F63="Rent shares",$E63*Setup!$B$17,IF($F63="Custom",IF(SUM($G63:$L63)=0,0,$E63*J63/SUM($G63:$L63)),$E63/COUNTA(Setup!$A$14:$A$19))),2))</f>
        <v/>
      </c>
      <c r="Q63" s="9">
        <f>IF(OR($E63="",Q$2=""),"",ROUND(IF($F63="Rent shares",$E63*Setup!$B$18,IF($F63="Custom",IF(SUM($G63:$L63)=0,0,$E63*K63/SUM($G63:$L63)),$E63/COUNTA(Setup!$A$14:$A$19))),2))</f>
        <v/>
      </c>
      <c r="R63" s="9">
        <f>IF(OR($E63="",R$2=""),"",ROUND(IF($F63="Rent shares",$E63*Setup!$B$19,IF($F63="Custom",IF(SUM($G63:$L63)=0,0,$E63*L63/SUM($G63:$L63)),$E63/COUNTA(Setup!$A$14:$A$19))),2))</f>
        <v/>
      </c>
      <c r="S63" s="5">
        <f>IF($E63="","",IF(ABS(SUM(M63:R63)-$E63)&lt;0.02,"OK","CHECK"))</f>
        <v/>
      </c>
      <c r="T63" s="4">
        <f>IF($A63="","",YEAR($A63)*100+MONTH($A63))</f>
        <v/>
      </c>
    </row>
    <row r="64">
      <c r="A64" s="18" t="n"/>
      <c r="E64" s="6" t="n"/>
      <c r="M64" s="9">
        <f>IF(OR($E64="",M$2=""),"",ROUND(IF($F64="Rent shares",$E64*Setup!$B$14,IF($F64="Custom",IF(SUM($G64:$L64)=0,0,$E64*G64/SUM($G64:$L64)),$E64/COUNTA(Setup!$A$14:$A$19))),2))</f>
        <v/>
      </c>
      <c r="N64" s="9">
        <f>IF(OR($E64="",N$2=""),"",ROUND(IF($F64="Rent shares",$E64*Setup!$B$15,IF($F64="Custom",IF(SUM($G64:$L64)=0,0,$E64*H64/SUM($G64:$L64)),$E64/COUNTA(Setup!$A$14:$A$19))),2))</f>
        <v/>
      </c>
      <c r="O64" s="9">
        <f>IF(OR($E64="",O$2=""),"",ROUND(IF($F64="Rent shares",$E64*Setup!$B$16,IF($F64="Custom",IF(SUM($G64:$L64)=0,0,$E64*I64/SUM($G64:$L64)),$E64/COUNTA(Setup!$A$14:$A$19))),2))</f>
        <v/>
      </c>
      <c r="P64" s="9">
        <f>IF(OR($E64="",P$2=""),"",ROUND(IF($F64="Rent shares",$E64*Setup!$B$17,IF($F64="Custom",IF(SUM($G64:$L64)=0,0,$E64*J64/SUM($G64:$L64)),$E64/COUNTA(Setup!$A$14:$A$19))),2))</f>
        <v/>
      </c>
      <c r="Q64" s="9">
        <f>IF(OR($E64="",Q$2=""),"",ROUND(IF($F64="Rent shares",$E64*Setup!$B$18,IF($F64="Custom",IF(SUM($G64:$L64)=0,0,$E64*K64/SUM($G64:$L64)),$E64/COUNTA(Setup!$A$14:$A$19))),2))</f>
        <v/>
      </c>
      <c r="R64" s="9">
        <f>IF(OR($E64="",R$2=""),"",ROUND(IF($F64="Rent shares",$E64*Setup!$B$19,IF($F64="Custom",IF(SUM($G64:$L64)=0,0,$E64*L64/SUM($G64:$L64)),$E64/COUNTA(Setup!$A$14:$A$19))),2))</f>
        <v/>
      </c>
      <c r="S64" s="5">
        <f>IF($E64="","",IF(ABS(SUM(M64:R64)-$E64)&lt;0.02,"OK","CHECK"))</f>
        <v/>
      </c>
      <c r="T64" s="4">
        <f>IF($A64="","",YEAR($A64)*100+MONTH($A64))</f>
        <v/>
      </c>
    </row>
    <row r="65">
      <c r="A65" s="18" t="n"/>
      <c r="E65" s="6" t="n"/>
      <c r="M65" s="9">
        <f>IF(OR($E65="",M$2=""),"",ROUND(IF($F65="Rent shares",$E65*Setup!$B$14,IF($F65="Custom",IF(SUM($G65:$L65)=0,0,$E65*G65/SUM($G65:$L65)),$E65/COUNTA(Setup!$A$14:$A$19))),2))</f>
        <v/>
      </c>
      <c r="N65" s="9">
        <f>IF(OR($E65="",N$2=""),"",ROUND(IF($F65="Rent shares",$E65*Setup!$B$15,IF($F65="Custom",IF(SUM($G65:$L65)=0,0,$E65*H65/SUM($G65:$L65)),$E65/COUNTA(Setup!$A$14:$A$19))),2))</f>
        <v/>
      </c>
      <c r="O65" s="9">
        <f>IF(OR($E65="",O$2=""),"",ROUND(IF($F65="Rent shares",$E65*Setup!$B$16,IF($F65="Custom",IF(SUM($G65:$L65)=0,0,$E65*I65/SUM($G65:$L65)),$E65/COUNTA(Setup!$A$14:$A$19))),2))</f>
        <v/>
      </c>
      <c r="P65" s="9">
        <f>IF(OR($E65="",P$2=""),"",ROUND(IF($F65="Rent shares",$E65*Setup!$B$17,IF($F65="Custom",IF(SUM($G65:$L65)=0,0,$E65*J65/SUM($G65:$L65)),$E65/COUNTA(Setup!$A$14:$A$19))),2))</f>
        <v/>
      </c>
      <c r="Q65" s="9">
        <f>IF(OR($E65="",Q$2=""),"",ROUND(IF($F65="Rent shares",$E65*Setup!$B$18,IF($F65="Custom",IF(SUM($G65:$L65)=0,0,$E65*K65/SUM($G65:$L65)),$E65/COUNTA(Setup!$A$14:$A$19))),2))</f>
        <v/>
      </c>
      <c r="R65" s="9">
        <f>IF(OR($E65="",R$2=""),"",ROUND(IF($F65="Rent shares",$E65*Setup!$B$19,IF($F65="Custom",IF(SUM($G65:$L65)=0,0,$E65*L65/SUM($G65:$L65)),$E65/COUNTA(Setup!$A$14:$A$19))),2))</f>
        <v/>
      </c>
      <c r="S65" s="5">
        <f>IF($E65="","",IF(ABS(SUM(M65:R65)-$E65)&lt;0.02,"OK","CHECK"))</f>
        <v/>
      </c>
      <c r="T65" s="4">
        <f>IF($A65="","",YEAR($A65)*100+MONTH($A65))</f>
        <v/>
      </c>
    </row>
    <row r="66">
      <c r="A66" s="18" t="n"/>
      <c r="E66" s="6" t="n"/>
      <c r="M66" s="9">
        <f>IF(OR($E66="",M$2=""),"",ROUND(IF($F66="Rent shares",$E66*Setup!$B$14,IF($F66="Custom",IF(SUM($G66:$L66)=0,0,$E66*G66/SUM($G66:$L66)),$E66/COUNTA(Setup!$A$14:$A$19))),2))</f>
        <v/>
      </c>
      <c r="N66" s="9">
        <f>IF(OR($E66="",N$2=""),"",ROUND(IF($F66="Rent shares",$E66*Setup!$B$15,IF($F66="Custom",IF(SUM($G66:$L66)=0,0,$E66*H66/SUM($G66:$L66)),$E66/COUNTA(Setup!$A$14:$A$19))),2))</f>
        <v/>
      </c>
      <c r="O66" s="9">
        <f>IF(OR($E66="",O$2=""),"",ROUND(IF($F66="Rent shares",$E66*Setup!$B$16,IF($F66="Custom",IF(SUM($G66:$L66)=0,0,$E66*I66/SUM($G66:$L66)),$E66/COUNTA(Setup!$A$14:$A$19))),2))</f>
        <v/>
      </c>
      <c r="P66" s="9">
        <f>IF(OR($E66="",P$2=""),"",ROUND(IF($F66="Rent shares",$E66*Setup!$B$17,IF($F66="Custom",IF(SUM($G66:$L66)=0,0,$E66*J66/SUM($G66:$L66)),$E66/COUNTA(Setup!$A$14:$A$19))),2))</f>
        <v/>
      </c>
      <c r="Q66" s="9">
        <f>IF(OR($E66="",Q$2=""),"",ROUND(IF($F66="Rent shares",$E66*Setup!$B$18,IF($F66="Custom",IF(SUM($G66:$L66)=0,0,$E66*K66/SUM($G66:$L66)),$E66/COUNTA(Setup!$A$14:$A$19))),2))</f>
        <v/>
      </c>
      <c r="R66" s="9">
        <f>IF(OR($E66="",R$2=""),"",ROUND(IF($F66="Rent shares",$E66*Setup!$B$19,IF($F66="Custom",IF(SUM($G66:$L66)=0,0,$E66*L66/SUM($G66:$L66)),$E66/COUNTA(Setup!$A$14:$A$19))),2))</f>
        <v/>
      </c>
      <c r="S66" s="5">
        <f>IF($E66="","",IF(ABS(SUM(M66:R66)-$E66)&lt;0.02,"OK","CHECK"))</f>
        <v/>
      </c>
      <c r="T66" s="4">
        <f>IF($A66="","",YEAR($A66)*100+MONTH($A66))</f>
        <v/>
      </c>
    </row>
    <row r="67">
      <c r="A67" s="18" t="n"/>
      <c r="E67" s="6" t="n"/>
      <c r="M67" s="9">
        <f>IF(OR($E67="",M$2=""),"",ROUND(IF($F67="Rent shares",$E67*Setup!$B$14,IF($F67="Custom",IF(SUM($G67:$L67)=0,0,$E67*G67/SUM($G67:$L67)),$E67/COUNTA(Setup!$A$14:$A$19))),2))</f>
        <v/>
      </c>
      <c r="N67" s="9">
        <f>IF(OR($E67="",N$2=""),"",ROUND(IF($F67="Rent shares",$E67*Setup!$B$15,IF($F67="Custom",IF(SUM($G67:$L67)=0,0,$E67*H67/SUM($G67:$L67)),$E67/COUNTA(Setup!$A$14:$A$19))),2))</f>
        <v/>
      </c>
      <c r="O67" s="9">
        <f>IF(OR($E67="",O$2=""),"",ROUND(IF($F67="Rent shares",$E67*Setup!$B$16,IF($F67="Custom",IF(SUM($G67:$L67)=0,0,$E67*I67/SUM($G67:$L67)),$E67/COUNTA(Setup!$A$14:$A$19))),2))</f>
        <v/>
      </c>
      <c r="P67" s="9">
        <f>IF(OR($E67="",P$2=""),"",ROUND(IF($F67="Rent shares",$E67*Setup!$B$17,IF($F67="Custom",IF(SUM($G67:$L67)=0,0,$E67*J67/SUM($G67:$L67)),$E67/COUNTA(Setup!$A$14:$A$19))),2))</f>
        <v/>
      </c>
      <c r="Q67" s="9">
        <f>IF(OR($E67="",Q$2=""),"",ROUND(IF($F67="Rent shares",$E67*Setup!$B$18,IF($F67="Custom",IF(SUM($G67:$L67)=0,0,$E67*K67/SUM($G67:$L67)),$E67/COUNTA(Setup!$A$14:$A$19))),2))</f>
        <v/>
      </c>
      <c r="R67" s="9">
        <f>IF(OR($E67="",R$2=""),"",ROUND(IF($F67="Rent shares",$E67*Setup!$B$19,IF($F67="Custom",IF(SUM($G67:$L67)=0,0,$E67*L67/SUM($G67:$L67)),$E67/COUNTA(Setup!$A$14:$A$19))),2))</f>
        <v/>
      </c>
      <c r="S67" s="5">
        <f>IF($E67="","",IF(ABS(SUM(M67:R67)-$E67)&lt;0.02,"OK","CHECK"))</f>
        <v/>
      </c>
      <c r="T67" s="4">
        <f>IF($A67="","",YEAR($A67)*100+MONTH($A67))</f>
        <v/>
      </c>
    </row>
    <row r="68">
      <c r="A68" s="18" t="n"/>
      <c r="E68" s="6" t="n"/>
      <c r="M68" s="9">
        <f>IF(OR($E68="",M$2=""),"",ROUND(IF($F68="Rent shares",$E68*Setup!$B$14,IF($F68="Custom",IF(SUM($G68:$L68)=0,0,$E68*G68/SUM($G68:$L68)),$E68/COUNTA(Setup!$A$14:$A$19))),2))</f>
        <v/>
      </c>
      <c r="N68" s="9">
        <f>IF(OR($E68="",N$2=""),"",ROUND(IF($F68="Rent shares",$E68*Setup!$B$15,IF($F68="Custom",IF(SUM($G68:$L68)=0,0,$E68*H68/SUM($G68:$L68)),$E68/COUNTA(Setup!$A$14:$A$19))),2))</f>
        <v/>
      </c>
      <c r="O68" s="9">
        <f>IF(OR($E68="",O$2=""),"",ROUND(IF($F68="Rent shares",$E68*Setup!$B$16,IF($F68="Custom",IF(SUM($G68:$L68)=0,0,$E68*I68/SUM($G68:$L68)),$E68/COUNTA(Setup!$A$14:$A$19))),2))</f>
        <v/>
      </c>
      <c r="P68" s="9">
        <f>IF(OR($E68="",P$2=""),"",ROUND(IF($F68="Rent shares",$E68*Setup!$B$17,IF($F68="Custom",IF(SUM($G68:$L68)=0,0,$E68*J68/SUM($G68:$L68)),$E68/COUNTA(Setup!$A$14:$A$19))),2))</f>
        <v/>
      </c>
      <c r="Q68" s="9">
        <f>IF(OR($E68="",Q$2=""),"",ROUND(IF($F68="Rent shares",$E68*Setup!$B$18,IF($F68="Custom",IF(SUM($G68:$L68)=0,0,$E68*K68/SUM($G68:$L68)),$E68/COUNTA(Setup!$A$14:$A$19))),2))</f>
        <v/>
      </c>
      <c r="R68" s="9">
        <f>IF(OR($E68="",R$2=""),"",ROUND(IF($F68="Rent shares",$E68*Setup!$B$19,IF($F68="Custom",IF(SUM($G68:$L68)=0,0,$E68*L68/SUM($G68:$L68)),$E68/COUNTA(Setup!$A$14:$A$19))),2))</f>
        <v/>
      </c>
      <c r="S68" s="5">
        <f>IF($E68="","",IF(ABS(SUM(M68:R68)-$E68)&lt;0.02,"OK","CHECK"))</f>
        <v/>
      </c>
      <c r="T68" s="4">
        <f>IF($A68="","",YEAR($A68)*100+MONTH($A68))</f>
        <v/>
      </c>
    </row>
    <row r="69">
      <c r="A69" s="18" t="n"/>
      <c r="E69" s="6" t="n"/>
      <c r="M69" s="9">
        <f>IF(OR($E69="",M$2=""),"",ROUND(IF($F69="Rent shares",$E69*Setup!$B$14,IF($F69="Custom",IF(SUM($G69:$L69)=0,0,$E69*G69/SUM($G69:$L69)),$E69/COUNTA(Setup!$A$14:$A$19))),2))</f>
        <v/>
      </c>
      <c r="N69" s="9">
        <f>IF(OR($E69="",N$2=""),"",ROUND(IF($F69="Rent shares",$E69*Setup!$B$15,IF($F69="Custom",IF(SUM($G69:$L69)=0,0,$E69*H69/SUM($G69:$L69)),$E69/COUNTA(Setup!$A$14:$A$19))),2))</f>
        <v/>
      </c>
      <c r="O69" s="9">
        <f>IF(OR($E69="",O$2=""),"",ROUND(IF($F69="Rent shares",$E69*Setup!$B$16,IF($F69="Custom",IF(SUM($G69:$L69)=0,0,$E69*I69/SUM($G69:$L69)),$E69/COUNTA(Setup!$A$14:$A$19))),2))</f>
        <v/>
      </c>
      <c r="P69" s="9">
        <f>IF(OR($E69="",P$2=""),"",ROUND(IF($F69="Rent shares",$E69*Setup!$B$17,IF($F69="Custom",IF(SUM($G69:$L69)=0,0,$E69*J69/SUM($G69:$L69)),$E69/COUNTA(Setup!$A$14:$A$19))),2))</f>
        <v/>
      </c>
      <c r="Q69" s="9">
        <f>IF(OR($E69="",Q$2=""),"",ROUND(IF($F69="Rent shares",$E69*Setup!$B$18,IF($F69="Custom",IF(SUM($G69:$L69)=0,0,$E69*K69/SUM($G69:$L69)),$E69/COUNTA(Setup!$A$14:$A$19))),2))</f>
        <v/>
      </c>
      <c r="R69" s="9">
        <f>IF(OR($E69="",R$2=""),"",ROUND(IF($F69="Rent shares",$E69*Setup!$B$19,IF($F69="Custom",IF(SUM($G69:$L69)=0,0,$E69*L69/SUM($G69:$L69)),$E69/COUNTA(Setup!$A$14:$A$19))),2))</f>
        <v/>
      </c>
      <c r="S69" s="5">
        <f>IF($E69="","",IF(ABS(SUM(M69:R69)-$E69)&lt;0.02,"OK","CHECK"))</f>
        <v/>
      </c>
      <c r="T69" s="4">
        <f>IF($A69="","",YEAR($A69)*100+MONTH($A69))</f>
        <v/>
      </c>
    </row>
    <row r="70">
      <c r="A70" s="18" t="n"/>
      <c r="E70" s="6" t="n"/>
      <c r="M70" s="9">
        <f>IF(OR($E70="",M$2=""),"",ROUND(IF($F70="Rent shares",$E70*Setup!$B$14,IF($F70="Custom",IF(SUM($G70:$L70)=0,0,$E70*G70/SUM($G70:$L70)),$E70/COUNTA(Setup!$A$14:$A$19))),2))</f>
        <v/>
      </c>
      <c r="N70" s="9">
        <f>IF(OR($E70="",N$2=""),"",ROUND(IF($F70="Rent shares",$E70*Setup!$B$15,IF($F70="Custom",IF(SUM($G70:$L70)=0,0,$E70*H70/SUM($G70:$L70)),$E70/COUNTA(Setup!$A$14:$A$19))),2))</f>
        <v/>
      </c>
      <c r="O70" s="9">
        <f>IF(OR($E70="",O$2=""),"",ROUND(IF($F70="Rent shares",$E70*Setup!$B$16,IF($F70="Custom",IF(SUM($G70:$L70)=0,0,$E70*I70/SUM($G70:$L70)),$E70/COUNTA(Setup!$A$14:$A$19))),2))</f>
        <v/>
      </c>
      <c r="P70" s="9">
        <f>IF(OR($E70="",P$2=""),"",ROUND(IF($F70="Rent shares",$E70*Setup!$B$17,IF($F70="Custom",IF(SUM($G70:$L70)=0,0,$E70*J70/SUM($G70:$L70)),$E70/COUNTA(Setup!$A$14:$A$19))),2))</f>
        <v/>
      </c>
      <c r="Q70" s="9">
        <f>IF(OR($E70="",Q$2=""),"",ROUND(IF($F70="Rent shares",$E70*Setup!$B$18,IF($F70="Custom",IF(SUM($G70:$L70)=0,0,$E70*K70/SUM($G70:$L70)),$E70/COUNTA(Setup!$A$14:$A$19))),2))</f>
        <v/>
      </c>
      <c r="R70" s="9">
        <f>IF(OR($E70="",R$2=""),"",ROUND(IF($F70="Rent shares",$E70*Setup!$B$19,IF($F70="Custom",IF(SUM($G70:$L70)=0,0,$E70*L70/SUM($G70:$L70)),$E70/COUNTA(Setup!$A$14:$A$19))),2))</f>
        <v/>
      </c>
      <c r="S70" s="5">
        <f>IF($E70="","",IF(ABS(SUM(M70:R70)-$E70)&lt;0.02,"OK","CHECK"))</f>
        <v/>
      </c>
      <c r="T70" s="4">
        <f>IF($A70="","",YEAR($A70)*100+MONTH($A70))</f>
        <v/>
      </c>
    </row>
    <row r="71">
      <c r="A71" s="18" t="n"/>
      <c r="E71" s="6" t="n"/>
      <c r="M71" s="9">
        <f>IF(OR($E71="",M$2=""),"",ROUND(IF($F71="Rent shares",$E71*Setup!$B$14,IF($F71="Custom",IF(SUM($G71:$L71)=0,0,$E71*G71/SUM($G71:$L71)),$E71/COUNTA(Setup!$A$14:$A$19))),2))</f>
        <v/>
      </c>
      <c r="N71" s="9">
        <f>IF(OR($E71="",N$2=""),"",ROUND(IF($F71="Rent shares",$E71*Setup!$B$15,IF($F71="Custom",IF(SUM($G71:$L71)=0,0,$E71*H71/SUM($G71:$L71)),$E71/COUNTA(Setup!$A$14:$A$19))),2))</f>
        <v/>
      </c>
      <c r="O71" s="9">
        <f>IF(OR($E71="",O$2=""),"",ROUND(IF($F71="Rent shares",$E71*Setup!$B$16,IF($F71="Custom",IF(SUM($G71:$L71)=0,0,$E71*I71/SUM($G71:$L71)),$E71/COUNTA(Setup!$A$14:$A$19))),2))</f>
        <v/>
      </c>
      <c r="P71" s="9">
        <f>IF(OR($E71="",P$2=""),"",ROUND(IF($F71="Rent shares",$E71*Setup!$B$17,IF($F71="Custom",IF(SUM($G71:$L71)=0,0,$E71*J71/SUM($G71:$L71)),$E71/COUNTA(Setup!$A$14:$A$19))),2))</f>
        <v/>
      </c>
      <c r="Q71" s="9">
        <f>IF(OR($E71="",Q$2=""),"",ROUND(IF($F71="Rent shares",$E71*Setup!$B$18,IF($F71="Custom",IF(SUM($G71:$L71)=0,0,$E71*K71/SUM($G71:$L71)),$E71/COUNTA(Setup!$A$14:$A$19))),2))</f>
        <v/>
      </c>
      <c r="R71" s="9">
        <f>IF(OR($E71="",R$2=""),"",ROUND(IF($F71="Rent shares",$E71*Setup!$B$19,IF($F71="Custom",IF(SUM($G71:$L71)=0,0,$E71*L71/SUM($G71:$L71)),$E71/COUNTA(Setup!$A$14:$A$19))),2))</f>
        <v/>
      </c>
      <c r="S71" s="5">
        <f>IF($E71="","",IF(ABS(SUM(M71:R71)-$E71)&lt;0.02,"OK","CHECK"))</f>
        <v/>
      </c>
      <c r="T71" s="4">
        <f>IF($A71="","",YEAR($A71)*100+MONTH($A71))</f>
        <v/>
      </c>
    </row>
    <row r="72">
      <c r="A72" s="18" t="n"/>
      <c r="E72" s="6" t="n"/>
      <c r="M72" s="9">
        <f>IF(OR($E72="",M$2=""),"",ROUND(IF($F72="Rent shares",$E72*Setup!$B$14,IF($F72="Custom",IF(SUM($G72:$L72)=0,0,$E72*G72/SUM($G72:$L72)),$E72/COUNTA(Setup!$A$14:$A$19))),2))</f>
        <v/>
      </c>
      <c r="N72" s="9">
        <f>IF(OR($E72="",N$2=""),"",ROUND(IF($F72="Rent shares",$E72*Setup!$B$15,IF($F72="Custom",IF(SUM($G72:$L72)=0,0,$E72*H72/SUM($G72:$L72)),$E72/COUNTA(Setup!$A$14:$A$19))),2))</f>
        <v/>
      </c>
      <c r="O72" s="9">
        <f>IF(OR($E72="",O$2=""),"",ROUND(IF($F72="Rent shares",$E72*Setup!$B$16,IF($F72="Custom",IF(SUM($G72:$L72)=0,0,$E72*I72/SUM($G72:$L72)),$E72/COUNTA(Setup!$A$14:$A$19))),2))</f>
        <v/>
      </c>
      <c r="P72" s="9">
        <f>IF(OR($E72="",P$2=""),"",ROUND(IF($F72="Rent shares",$E72*Setup!$B$17,IF($F72="Custom",IF(SUM($G72:$L72)=0,0,$E72*J72/SUM($G72:$L72)),$E72/COUNTA(Setup!$A$14:$A$19))),2))</f>
        <v/>
      </c>
      <c r="Q72" s="9">
        <f>IF(OR($E72="",Q$2=""),"",ROUND(IF($F72="Rent shares",$E72*Setup!$B$18,IF($F72="Custom",IF(SUM($G72:$L72)=0,0,$E72*K72/SUM($G72:$L72)),$E72/COUNTA(Setup!$A$14:$A$19))),2))</f>
        <v/>
      </c>
      <c r="R72" s="9">
        <f>IF(OR($E72="",R$2=""),"",ROUND(IF($F72="Rent shares",$E72*Setup!$B$19,IF($F72="Custom",IF(SUM($G72:$L72)=0,0,$E72*L72/SUM($G72:$L72)),$E72/COUNTA(Setup!$A$14:$A$19))),2))</f>
        <v/>
      </c>
      <c r="S72" s="5">
        <f>IF($E72="","",IF(ABS(SUM(M72:R72)-$E72)&lt;0.02,"OK","CHECK"))</f>
        <v/>
      </c>
      <c r="T72" s="4">
        <f>IF($A72="","",YEAR($A72)*100+MONTH($A72))</f>
        <v/>
      </c>
    </row>
    <row r="73">
      <c r="A73" s="18" t="n"/>
      <c r="E73" s="6" t="n"/>
      <c r="M73" s="9">
        <f>IF(OR($E73="",M$2=""),"",ROUND(IF($F73="Rent shares",$E73*Setup!$B$14,IF($F73="Custom",IF(SUM($G73:$L73)=0,0,$E73*G73/SUM($G73:$L73)),$E73/COUNTA(Setup!$A$14:$A$19))),2))</f>
        <v/>
      </c>
      <c r="N73" s="9">
        <f>IF(OR($E73="",N$2=""),"",ROUND(IF($F73="Rent shares",$E73*Setup!$B$15,IF($F73="Custom",IF(SUM($G73:$L73)=0,0,$E73*H73/SUM($G73:$L73)),$E73/COUNTA(Setup!$A$14:$A$19))),2))</f>
        <v/>
      </c>
      <c r="O73" s="9">
        <f>IF(OR($E73="",O$2=""),"",ROUND(IF($F73="Rent shares",$E73*Setup!$B$16,IF($F73="Custom",IF(SUM($G73:$L73)=0,0,$E73*I73/SUM($G73:$L73)),$E73/COUNTA(Setup!$A$14:$A$19))),2))</f>
        <v/>
      </c>
      <c r="P73" s="9">
        <f>IF(OR($E73="",P$2=""),"",ROUND(IF($F73="Rent shares",$E73*Setup!$B$17,IF($F73="Custom",IF(SUM($G73:$L73)=0,0,$E73*J73/SUM($G73:$L73)),$E73/COUNTA(Setup!$A$14:$A$19))),2))</f>
        <v/>
      </c>
      <c r="Q73" s="9">
        <f>IF(OR($E73="",Q$2=""),"",ROUND(IF($F73="Rent shares",$E73*Setup!$B$18,IF($F73="Custom",IF(SUM($G73:$L73)=0,0,$E73*K73/SUM($G73:$L73)),$E73/COUNTA(Setup!$A$14:$A$19))),2))</f>
        <v/>
      </c>
      <c r="R73" s="9">
        <f>IF(OR($E73="",R$2=""),"",ROUND(IF($F73="Rent shares",$E73*Setup!$B$19,IF($F73="Custom",IF(SUM($G73:$L73)=0,0,$E73*L73/SUM($G73:$L73)),$E73/COUNTA(Setup!$A$14:$A$19))),2))</f>
        <v/>
      </c>
      <c r="S73" s="5">
        <f>IF($E73="","",IF(ABS(SUM(M73:R73)-$E73)&lt;0.02,"OK","CHECK"))</f>
        <v/>
      </c>
      <c r="T73" s="4">
        <f>IF($A73="","",YEAR($A73)*100+MONTH($A73))</f>
        <v/>
      </c>
    </row>
    <row r="74">
      <c r="A74" s="18" t="n"/>
      <c r="E74" s="6" t="n"/>
      <c r="M74" s="9">
        <f>IF(OR($E74="",M$2=""),"",ROUND(IF($F74="Rent shares",$E74*Setup!$B$14,IF($F74="Custom",IF(SUM($G74:$L74)=0,0,$E74*G74/SUM($G74:$L74)),$E74/COUNTA(Setup!$A$14:$A$19))),2))</f>
        <v/>
      </c>
      <c r="N74" s="9">
        <f>IF(OR($E74="",N$2=""),"",ROUND(IF($F74="Rent shares",$E74*Setup!$B$15,IF($F74="Custom",IF(SUM($G74:$L74)=0,0,$E74*H74/SUM($G74:$L74)),$E74/COUNTA(Setup!$A$14:$A$19))),2))</f>
        <v/>
      </c>
      <c r="O74" s="9">
        <f>IF(OR($E74="",O$2=""),"",ROUND(IF($F74="Rent shares",$E74*Setup!$B$16,IF($F74="Custom",IF(SUM($G74:$L74)=0,0,$E74*I74/SUM($G74:$L74)),$E74/COUNTA(Setup!$A$14:$A$19))),2))</f>
        <v/>
      </c>
      <c r="P74" s="9">
        <f>IF(OR($E74="",P$2=""),"",ROUND(IF($F74="Rent shares",$E74*Setup!$B$17,IF($F74="Custom",IF(SUM($G74:$L74)=0,0,$E74*J74/SUM($G74:$L74)),$E74/COUNTA(Setup!$A$14:$A$19))),2))</f>
        <v/>
      </c>
      <c r="Q74" s="9">
        <f>IF(OR($E74="",Q$2=""),"",ROUND(IF($F74="Rent shares",$E74*Setup!$B$18,IF($F74="Custom",IF(SUM($G74:$L74)=0,0,$E74*K74/SUM($G74:$L74)),$E74/COUNTA(Setup!$A$14:$A$19))),2))</f>
        <v/>
      </c>
      <c r="R74" s="9">
        <f>IF(OR($E74="",R$2=""),"",ROUND(IF($F74="Rent shares",$E74*Setup!$B$19,IF($F74="Custom",IF(SUM($G74:$L74)=0,0,$E74*L74/SUM($G74:$L74)),$E74/COUNTA(Setup!$A$14:$A$19))),2))</f>
        <v/>
      </c>
      <c r="S74" s="5">
        <f>IF($E74="","",IF(ABS(SUM(M74:R74)-$E74)&lt;0.02,"OK","CHECK"))</f>
        <v/>
      </c>
      <c r="T74" s="4">
        <f>IF($A74="","",YEAR($A74)*100+MONTH($A74))</f>
        <v/>
      </c>
    </row>
    <row r="75">
      <c r="A75" s="18" t="n"/>
      <c r="E75" s="6" t="n"/>
      <c r="M75" s="9">
        <f>IF(OR($E75="",M$2=""),"",ROUND(IF($F75="Rent shares",$E75*Setup!$B$14,IF($F75="Custom",IF(SUM($G75:$L75)=0,0,$E75*G75/SUM($G75:$L75)),$E75/COUNTA(Setup!$A$14:$A$19))),2))</f>
        <v/>
      </c>
      <c r="N75" s="9">
        <f>IF(OR($E75="",N$2=""),"",ROUND(IF($F75="Rent shares",$E75*Setup!$B$15,IF($F75="Custom",IF(SUM($G75:$L75)=0,0,$E75*H75/SUM($G75:$L75)),$E75/COUNTA(Setup!$A$14:$A$19))),2))</f>
        <v/>
      </c>
      <c r="O75" s="9">
        <f>IF(OR($E75="",O$2=""),"",ROUND(IF($F75="Rent shares",$E75*Setup!$B$16,IF($F75="Custom",IF(SUM($G75:$L75)=0,0,$E75*I75/SUM($G75:$L75)),$E75/COUNTA(Setup!$A$14:$A$19))),2))</f>
        <v/>
      </c>
      <c r="P75" s="9">
        <f>IF(OR($E75="",P$2=""),"",ROUND(IF($F75="Rent shares",$E75*Setup!$B$17,IF($F75="Custom",IF(SUM($G75:$L75)=0,0,$E75*J75/SUM($G75:$L75)),$E75/COUNTA(Setup!$A$14:$A$19))),2))</f>
        <v/>
      </c>
      <c r="Q75" s="9">
        <f>IF(OR($E75="",Q$2=""),"",ROUND(IF($F75="Rent shares",$E75*Setup!$B$18,IF($F75="Custom",IF(SUM($G75:$L75)=0,0,$E75*K75/SUM($G75:$L75)),$E75/COUNTA(Setup!$A$14:$A$19))),2))</f>
        <v/>
      </c>
      <c r="R75" s="9">
        <f>IF(OR($E75="",R$2=""),"",ROUND(IF($F75="Rent shares",$E75*Setup!$B$19,IF($F75="Custom",IF(SUM($G75:$L75)=0,0,$E75*L75/SUM($G75:$L75)),$E75/COUNTA(Setup!$A$14:$A$19))),2))</f>
        <v/>
      </c>
      <c r="S75" s="5">
        <f>IF($E75="","",IF(ABS(SUM(M75:R75)-$E75)&lt;0.02,"OK","CHECK"))</f>
        <v/>
      </c>
      <c r="T75" s="4">
        <f>IF($A75="","",YEAR($A75)*100+MONTH($A75))</f>
        <v/>
      </c>
    </row>
    <row r="76">
      <c r="A76" s="18" t="n"/>
      <c r="E76" s="6" t="n"/>
      <c r="M76" s="9">
        <f>IF(OR($E76="",M$2=""),"",ROUND(IF($F76="Rent shares",$E76*Setup!$B$14,IF($F76="Custom",IF(SUM($G76:$L76)=0,0,$E76*G76/SUM($G76:$L76)),$E76/COUNTA(Setup!$A$14:$A$19))),2))</f>
        <v/>
      </c>
      <c r="N76" s="9">
        <f>IF(OR($E76="",N$2=""),"",ROUND(IF($F76="Rent shares",$E76*Setup!$B$15,IF($F76="Custom",IF(SUM($G76:$L76)=0,0,$E76*H76/SUM($G76:$L76)),$E76/COUNTA(Setup!$A$14:$A$19))),2))</f>
        <v/>
      </c>
      <c r="O76" s="9">
        <f>IF(OR($E76="",O$2=""),"",ROUND(IF($F76="Rent shares",$E76*Setup!$B$16,IF($F76="Custom",IF(SUM($G76:$L76)=0,0,$E76*I76/SUM($G76:$L76)),$E76/COUNTA(Setup!$A$14:$A$19))),2))</f>
        <v/>
      </c>
      <c r="P76" s="9">
        <f>IF(OR($E76="",P$2=""),"",ROUND(IF($F76="Rent shares",$E76*Setup!$B$17,IF($F76="Custom",IF(SUM($G76:$L76)=0,0,$E76*J76/SUM($G76:$L76)),$E76/COUNTA(Setup!$A$14:$A$19))),2))</f>
        <v/>
      </c>
      <c r="Q76" s="9">
        <f>IF(OR($E76="",Q$2=""),"",ROUND(IF($F76="Rent shares",$E76*Setup!$B$18,IF($F76="Custom",IF(SUM($G76:$L76)=0,0,$E76*K76/SUM($G76:$L76)),$E76/COUNTA(Setup!$A$14:$A$19))),2))</f>
        <v/>
      </c>
      <c r="R76" s="9">
        <f>IF(OR($E76="",R$2=""),"",ROUND(IF($F76="Rent shares",$E76*Setup!$B$19,IF($F76="Custom",IF(SUM($G76:$L76)=0,0,$E76*L76/SUM($G76:$L76)),$E76/COUNTA(Setup!$A$14:$A$19))),2))</f>
        <v/>
      </c>
      <c r="S76" s="5">
        <f>IF($E76="","",IF(ABS(SUM(M76:R76)-$E76)&lt;0.02,"OK","CHECK"))</f>
        <v/>
      </c>
      <c r="T76" s="4">
        <f>IF($A76="","",YEAR($A76)*100+MONTH($A76))</f>
        <v/>
      </c>
    </row>
    <row r="77">
      <c r="A77" s="18" t="n"/>
      <c r="E77" s="6" t="n"/>
      <c r="M77" s="9">
        <f>IF(OR($E77="",M$2=""),"",ROUND(IF($F77="Rent shares",$E77*Setup!$B$14,IF($F77="Custom",IF(SUM($G77:$L77)=0,0,$E77*G77/SUM($G77:$L77)),$E77/COUNTA(Setup!$A$14:$A$19))),2))</f>
        <v/>
      </c>
      <c r="N77" s="9">
        <f>IF(OR($E77="",N$2=""),"",ROUND(IF($F77="Rent shares",$E77*Setup!$B$15,IF($F77="Custom",IF(SUM($G77:$L77)=0,0,$E77*H77/SUM($G77:$L77)),$E77/COUNTA(Setup!$A$14:$A$19))),2))</f>
        <v/>
      </c>
      <c r="O77" s="9">
        <f>IF(OR($E77="",O$2=""),"",ROUND(IF($F77="Rent shares",$E77*Setup!$B$16,IF($F77="Custom",IF(SUM($G77:$L77)=0,0,$E77*I77/SUM($G77:$L77)),$E77/COUNTA(Setup!$A$14:$A$19))),2))</f>
        <v/>
      </c>
      <c r="P77" s="9">
        <f>IF(OR($E77="",P$2=""),"",ROUND(IF($F77="Rent shares",$E77*Setup!$B$17,IF($F77="Custom",IF(SUM($G77:$L77)=0,0,$E77*J77/SUM($G77:$L77)),$E77/COUNTA(Setup!$A$14:$A$19))),2))</f>
        <v/>
      </c>
      <c r="Q77" s="9">
        <f>IF(OR($E77="",Q$2=""),"",ROUND(IF($F77="Rent shares",$E77*Setup!$B$18,IF($F77="Custom",IF(SUM($G77:$L77)=0,0,$E77*K77/SUM($G77:$L77)),$E77/COUNTA(Setup!$A$14:$A$19))),2))</f>
        <v/>
      </c>
      <c r="R77" s="9">
        <f>IF(OR($E77="",R$2=""),"",ROUND(IF($F77="Rent shares",$E77*Setup!$B$19,IF($F77="Custom",IF(SUM($G77:$L77)=0,0,$E77*L77/SUM($G77:$L77)),$E77/COUNTA(Setup!$A$14:$A$19))),2))</f>
        <v/>
      </c>
      <c r="S77" s="5">
        <f>IF($E77="","",IF(ABS(SUM(M77:R77)-$E77)&lt;0.02,"OK","CHECK"))</f>
        <v/>
      </c>
      <c r="T77" s="4">
        <f>IF($A77="","",YEAR($A77)*100+MONTH($A77))</f>
        <v/>
      </c>
    </row>
    <row r="78">
      <c r="A78" s="18" t="n"/>
      <c r="E78" s="6" t="n"/>
      <c r="M78" s="9">
        <f>IF(OR($E78="",M$2=""),"",ROUND(IF($F78="Rent shares",$E78*Setup!$B$14,IF($F78="Custom",IF(SUM($G78:$L78)=0,0,$E78*G78/SUM($G78:$L78)),$E78/COUNTA(Setup!$A$14:$A$19))),2))</f>
        <v/>
      </c>
      <c r="N78" s="9">
        <f>IF(OR($E78="",N$2=""),"",ROUND(IF($F78="Rent shares",$E78*Setup!$B$15,IF($F78="Custom",IF(SUM($G78:$L78)=0,0,$E78*H78/SUM($G78:$L78)),$E78/COUNTA(Setup!$A$14:$A$19))),2))</f>
        <v/>
      </c>
      <c r="O78" s="9">
        <f>IF(OR($E78="",O$2=""),"",ROUND(IF($F78="Rent shares",$E78*Setup!$B$16,IF($F78="Custom",IF(SUM($G78:$L78)=0,0,$E78*I78/SUM($G78:$L78)),$E78/COUNTA(Setup!$A$14:$A$19))),2))</f>
        <v/>
      </c>
      <c r="P78" s="9">
        <f>IF(OR($E78="",P$2=""),"",ROUND(IF($F78="Rent shares",$E78*Setup!$B$17,IF($F78="Custom",IF(SUM($G78:$L78)=0,0,$E78*J78/SUM($G78:$L78)),$E78/COUNTA(Setup!$A$14:$A$19))),2))</f>
        <v/>
      </c>
      <c r="Q78" s="9">
        <f>IF(OR($E78="",Q$2=""),"",ROUND(IF($F78="Rent shares",$E78*Setup!$B$18,IF($F78="Custom",IF(SUM($G78:$L78)=0,0,$E78*K78/SUM($G78:$L78)),$E78/COUNTA(Setup!$A$14:$A$19))),2))</f>
        <v/>
      </c>
      <c r="R78" s="9">
        <f>IF(OR($E78="",R$2=""),"",ROUND(IF($F78="Rent shares",$E78*Setup!$B$19,IF($F78="Custom",IF(SUM($G78:$L78)=0,0,$E78*L78/SUM($G78:$L78)),$E78/COUNTA(Setup!$A$14:$A$19))),2))</f>
        <v/>
      </c>
      <c r="S78" s="5">
        <f>IF($E78="","",IF(ABS(SUM(M78:R78)-$E78)&lt;0.02,"OK","CHECK"))</f>
        <v/>
      </c>
      <c r="T78" s="4">
        <f>IF($A78="","",YEAR($A78)*100+MONTH($A78))</f>
        <v/>
      </c>
    </row>
    <row r="79">
      <c r="A79" s="18" t="n"/>
      <c r="E79" s="6" t="n"/>
      <c r="M79" s="9">
        <f>IF(OR($E79="",M$2=""),"",ROUND(IF($F79="Rent shares",$E79*Setup!$B$14,IF($F79="Custom",IF(SUM($G79:$L79)=0,0,$E79*G79/SUM($G79:$L79)),$E79/COUNTA(Setup!$A$14:$A$19))),2))</f>
        <v/>
      </c>
      <c r="N79" s="9">
        <f>IF(OR($E79="",N$2=""),"",ROUND(IF($F79="Rent shares",$E79*Setup!$B$15,IF($F79="Custom",IF(SUM($G79:$L79)=0,0,$E79*H79/SUM($G79:$L79)),$E79/COUNTA(Setup!$A$14:$A$19))),2))</f>
        <v/>
      </c>
      <c r="O79" s="9">
        <f>IF(OR($E79="",O$2=""),"",ROUND(IF($F79="Rent shares",$E79*Setup!$B$16,IF($F79="Custom",IF(SUM($G79:$L79)=0,0,$E79*I79/SUM($G79:$L79)),$E79/COUNTA(Setup!$A$14:$A$19))),2))</f>
        <v/>
      </c>
      <c r="P79" s="9">
        <f>IF(OR($E79="",P$2=""),"",ROUND(IF($F79="Rent shares",$E79*Setup!$B$17,IF($F79="Custom",IF(SUM($G79:$L79)=0,0,$E79*J79/SUM($G79:$L79)),$E79/COUNTA(Setup!$A$14:$A$19))),2))</f>
        <v/>
      </c>
      <c r="Q79" s="9">
        <f>IF(OR($E79="",Q$2=""),"",ROUND(IF($F79="Rent shares",$E79*Setup!$B$18,IF($F79="Custom",IF(SUM($G79:$L79)=0,0,$E79*K79/SUM($G79:$L79)),$E79/COUNTA(Setup!$A$14:$A$19))),2))</f>
        <v/>
      </c>
      <c r="R79" s="9">
        <f>IF(OR($E79="",R$2=""),"",ROUND(IF($F79="Rent shares",$E79*Setup!$B$19,IF($F79="Custom",IF(SUM($G79:$L79)=0,0,$E79*L79/SUM($G79:$L79)),$E79/COUNTA(Setup!$A$14:$A$19))),2))</f>
        <v/>
      </c>
      <c r="S79" s="5">
        <f>IF($E79="","",IF(ABS(SUM(M79:R79)-$E79)&lt;0.02,"OK","CHECK"))</f>
        <v/>
      </c>
      <c r="T79" s="4">
        <f>IF($A79="","",YEAR($A79)*100+MONTH($A79))</f>
        <v/>
      </c>
    </row>
    <row r="80">
      <c r="A80" s="18" t="n"/>
      <c r="E80" s="6" t="n"/>
      <c r="M80" s="9">
        <f>IF(OR($E80="",M$2=""),"",ROUND(IF($F80="Rent shares",$E80*Setup!$B$14,IF($F80="Custom",IF(SUM($G80:$L80)=0,0,$E80*G80/SUM($G80:$L80)),$E80/COUNTA(Setup!$A$14:$A$19))),2))</f>
        <v/>
      </c>
      <c r="N80" s="9">
        <f>IF(OR($E80="",N$2=""),"",ROUND(IF($F80="Rent shares",$E80*Setup!$B$15,IF($F80="Custom",IF(SUM($G80:$L80)=0,0,$E80*H80/SUM($G80:$L80)),$E80/COUNTA(Setup!$A$14:$A$19))),2))</f>
        <v/>
      </c>
      <c r="O80" s="9">
        <f>IF(OR($E80="",O$2=""),"",ROUND(IF($F80="Rent shares",$E80*Setup!$B$16,IF($F80="Custom",IF(SUM($G80:$L80)=0,0,$E80*I80/SUM($G80:$L80)),$E80/COUNTA(Setup!$A$14:$A$19))),2))</f>
        <v/>
      </c>
      <c r="P80" s="9">
        <f>IF(OR($E80="",P$2=""),"",ROUND(IF($F80="Rent shares",$E80*Setup!$B$17,IF($F80="Custom",IF(SUM($G80:$L80)=0,0,$E80*J80/SUM($G80:$L80)),$E80/COUNTA(Setup!$A$14:$A$19))),2))</f>
        <v/>
      </c>
      <c r="Q80" s="9">
        <f>IF(OR($E80="",Q$2=""),"",ROUND(IF($F80="Rent shares",$E80*Setup!$B$18,IF($F80="Custom",IF(SUM($G80:$L80)=0,0,$E80*K80/SUM($G80:$L80)),$E80/COUNTA(Setup!$A$14:$A$19))),2))</f>
        <v/>
      </c>
      <c r="R80" s="9">
        <f>IF(OR($E80="",R$2=""),"",ROUND(IF($F80="Rent shares",$E80*Setup!$B$19,IF($F80="Custom",IF(SUM($G80:$L80)=0,0,$E80*L80/SUM($G80:$L80)),$E80/COUNTA(Setup!$A$14:$A$19))),2))</f>
        <v/>
      </c>
      <c r="S80" s="5">
        <f>IF($E80="","",IF(ABS(SUM(M80:R80)-$E80)&lt;0.02,"OK","CHECK"))</f>
        <v/>
      </c>
      <c r="T80" s="4">
        <f>IF($A80="","",YEAR($A80)*100+MONTH($A80))</f>
        <v/>
      </c>
    </row>
    <row r="81">
      <c r="A81" s="18" t="n"/>
      <c r="E81" s="6" t="n"/>
      <c r="M81" s="9">
        <f>IF(OR($E81="",M$2=""),"",ROUND(IF($F81="Rent shares",$E81*Setup!$B$14,IF($F81="Custom",IF(SUM($G81:$L81)=0,0,$E81*G81/SUM($G81:$L81)),$E81/COUNTA(Setup!$A$14:$A$19))),2))</f>
        <v/>
      </c>
      <c r="N81" s="9">
        <f>IF(OR($E81="",N$2=""),"",ROUND(IF($F81="Rent shares",$E81*Setup!$B$15,IF($F81="Custom",IF(SUM($G81:$L81)=0,0,$E81*H81/SUM($G81:$L81)),$E81/COUNTA(Setup!$A$14:$A$19))),2))</f>
        <v/>
      </c>
      <c r="O81" s="9">
        <f>IF(OR($E81="",O$2=""),"",ROUND(IF($F81="Rent shares",$E81*Setup!$B$16,IF($F81="Custom",IF(SUM($G81:$L81)=0,0,$E81*I81/SUM($G81:$L81)),$E81/COUNTA(Setup!$A$14:$A$19))),2))</f>
        <v/>
      </c>
      <c r="P81" s="9">
        <f>IF(OR($E81="",P$2=""),"",ROUND(IF($F81="Rent shares",$E81*Setup!$B$17,IF($F81="Custom",IF(SUM($G81:$L81)=0,0,$E81*J81/SUM($G81:$L81)),$E81/COUNTA(Setup!$A$14:$A$19))),2))</f>
        <v/>
      </c>
      <c r="Q81" s="9">
        <f>IF(OR($E81="",Q$2=""),"",ROUND(IF($F81="Rent shares",$E81*Setup!$B$18,IF($F81="Custom",IF(SUM($G81:$L81)=0,0,$E81*K81/SUM($G81:$L81)),$E81/COUNTA(Setup!$A$14:$A$19))),2))</f>
        <v/>
      </c>
      <c r="R81" s="9">
        <f>IF(OR($E81="",R$2=""),"",ROUND(IF($F81="Rent shares",$E81*Setup!$B$19,IF($F81="Custom",IF(SUM($G81:$L81)=0,0,$E81*L81/SUM($G81:$L81)),$E81/COUNTA(Setup!$A$14:$A$19))),2))</f>
        <v/>
      </c>
      <c r="S81" s="5">
        <f>IF($E81="","",IF(ABS(SUM(M81:R81)-$E81)&lt;0.02,"OK","CHECK"))</f>
        <v/>
      </c>
      <c r="T81" s="4">
        <f>IF($A81="","",YEAR($A81)*100+MONTH($A81))</f>
        <v/>
      </c>
    </row>
    <row r="82">
      <c r="A82" s="18" t="n"/>
      <c r="E82" s="6" t="n"/>
      <c r="M82" s="9">
        <f>IF(OR($E82="",M$2=""),"",ROUND(IF($F82="Rent shares",$E82*Setup!$B$14,IF($F82="Custom",IF(SUM($G82:$L82)=0,0,$E82*G82/SUM($G82:$L82)),$E82/COUNTA(Setup!$A$14:$A$19))),2))</f>
        <v/>
      </c>
      <c r="N82" s="9">
        <f>IF(OR($E82="",N$2=""),"",ROUND(IF($F82="Rent shares",$E82*Setup!$B$15,IF($F82="Custom",IF(SUM($G82:$L82)=0,0,$E82*H82/SUM($G82:$L82)),$E82/COUNTA(Setup!$A$14:$A$19))),2))</f>
        <v/>
      </c>
      <c r="O82" s="9">
        <f>IF(OR($E82="",O$2=""),"",ROUND(IF($F82="Rent shares",$E82*Setup!$B$16,IF($F82="Custom",IF(SUM($G82:$L82)=0,0,$E82*I82/SUM($G82:$L82)),$E82/COUNTA(Setup!$A$14:$A$19))),2))</f>
        <v/>
      </c>
      <c r="P82" s="9">
        <f>IF(OR($E82="",P$2=""),"",ROUND(IF($F82="Rent shares",$E82*Setup!$B$17,IF($F82="Custom",IF(SUM($G82:$L82)=0,0,$E82*J82/SUM($G82:$L82)),$E82/COUNTA(Setup!$A$14:$A$19))),2))</f>
        <v/>
      </c>
      <c r="Q82" s="9">
        <f>IF(OR($E82="",Q$2=""),"",ROUND(IF($F82="Rent shares",$E82*Setup!$B$18,IF($F82="Custom",IF(SUM($G82:$L82)=0,0,$E82*K82/SUM($G82:$L82)),$E82/COUNTA(Setup!$A$14:$A$19))),2))</f>
        <v/>
      </c>
      <c r="R82" s="9">
        <f>IF(OR($E82="",R$2=""),"",ROUND(IF($F82="Rent shares",$E82*Setup!$B$19,IF($F82="Custom",IF(SUM($G82:$L82)=0,0,$E82*L82/SUM($G82:$L82)),$E82/COUNTA(Setup!$A$14:$A$19))),2))</f>
        <v/>
      </c>
      <c r="S82" s="5">
        <f>IF($E82="","",IF(ABS(SUM(M82:R82)-$E82)&lt;0.02,"OK","CHECK"))</f>
        <v/>
      </c>
      <c r="T82" s="4">
        <f>IF($A82="","",YEAR($A82)*100+MONTH($A82))</f>
        <v/>
      </c>
    </row>
    <row r="83">
      <c r="A83" s="18" t="n"/>
      <c r="E83" s="6" t="n"/>
      <c r="M83" s="9">
        <f>IF(OR($E83="",M$2=""),"",ROUND(IF($F83="Rent shares",$E83*Setup!$B$14,IF($F83="Custom",IF(SUM($G83:$L83)=0,0,$E83*G83/SUM($G83:$L83)),$E83/COUNTA(Setup!$A$14:$A$19))),2))</f>
        <v/>
      </c>
      <c r="N83" s="9">
        <f>IF(OR($E83="",N$2=""),"",ROUND(IF($F83="Rent shares",$E83*Setup!$B$15,IF($F83="Custom",IF(SUM($G83:$L83)=0,0,$E83*H83/SUM($G83:$L83)),$E83/COUNTA(Setup!$A$14:$A$19))),2))</f>
        <v/>
      </c>
      <c r="O83" s="9">
        <f>IF(OR($E83="",O$2=""),"",ROUND(IF($F83="Rent shares",$E83*Setup!$B$16,IF($F83="Custom",IF(SUM($G83:$L83)=0,0,$E83*I83/SUM($G83:$L83)),$E83/COUNTA(Setup!$A$14:$A$19))),2))</f>
        <v/>
      </c>
      <c r="P83" s="9">
        <f>IF(OR($E83="",P$2=""),"",ROUND(IF($F83="Rent shares",$E83*Setup!$B$17,IF($F83="Custom",IF(SUM($G83:$L83)=0,0,$E83*J83/SUM($G83:$L83)),$E83/COUNTA(Setup!$A$14:$A$19))),2))</f>
        <v/>
      </c>
      <c r="Q83" s="9">
        <f>IF(OR($E83="",Q$2=""),"",ROUND(IF($F83="Rent shares",$E83*Setup!$B$18,IF($F83="Custom",IF(SUM($G83:$L83)=0,0,$E83*K83/SUM($G83:$L83)),$E83/COUNTA(Setup!$A$14:$A$19))),2))</f>
        <v/>
      </c>
      <c r="R83" s="9">
        <f>IF(OR($E83="",R$2=""),"",ROUND(IF($F83="Rent shares",$E83*Setup!$B$19,IF($F83="Custom",IF(SUM($G83:$L83)=0,0,$E83*L83/SUM($G83:$L83)),$E83/COUNTA(Setup!$A$14:$A$19))),2))</f>
        <v/>
      </c>
      <c r="S83" s="5">
        <f>IF($E83="","",IF(ABS(SUM(M83:R83)-$E83)&lt;0.02,"OK","CHECK"))</f>
        <v/>
      </c>
      <c r="T83" s="4">
        <f>IF($A83="","",YEAR($A83)*100+MONTH($A83))</f>
        <v/>
      </c>
    </row>
    <row r="84">
      <c r="A84" s="18" t="n"/>
      <c r="E84" s="6" t="n"/>
      <c r="M84" s="9">
        <f>IF(OR($E84="",M$2=""),"",ROUND(IF($F84="Rent shares",$E84*Setup!$B$14,IF($F84="Custom",IF(SUM($G84:$L84)=0,0,$E84*G84/SUM($G84:$L84)),$E84/COUNTA(Setup!$A$14:$A$19))),2))</f>
        <v/>
      </c>
      <c r="N84" s="9">
        <f>IF(OR($E84="",N$2=""),"",ROUND(IF($F84="Rent shares",$E84*Setup!$B$15,IF($F84="Custom",IF(SUM($G84:$L84)=0,0,$E84*H84/SUM($G84:$L84)),$E84/COUNTA(Setup!$A$14:$A$19))),2))</f>
        <v/>
      </c>
      <c r="O84" s="9">
        <f>IF(OR($E84="",O$2=""),"",ROUND(IF($F84="Rent shares",$E84*Setup!$B$16,IF($F84="Custom",IF(SUM($G84:$L84)=0,0,$E84*I84/SUM($G84:$L84)),$E84/COUNTA(Setup!$A$14:$A$19))),2))</f>
        <v/>
      </c>
      <c r="P84" s="9">
        <f>IF(OR($E84="",P$2=""),"",ROUND(IF($F84="Rent shares",$E84*Setup!$B$17,IF($F84="Custom",IF(SUM($G84:$L84)=0,0,$E84*J84/SUM($G84:$L84)),$E84/COUNTA(Setup!$A$14:$A$19))),2))</f>
        <v/>
      </c>
      <c r="Q84" s="9">
        <f>IF(OR($E84="",Q$2=""),"",ROUND(IF($F84="Rent shares",$E84*Setup!$B$18,IF($F84="Custom",IF(SUM($G84:$L84)=0,0,$E84*K84/SUM($G84:$L84)),$E84/COUNTA(Setup!$A$14:$A$19))),2))</f>
        <v/>
      </c>
      <c r="R84" s="9">
        <f>IF(OR($E84="",R$2=""),"",ROUND(IF($F84="Rent shares",$E84*Setup!$B$19,IF($F84="Custom",IF(SUM($G84:$L84)=0,0,$E84*L84/SUM($G84:$L84)),$E84/COUNTA(Setup!$A$14:$A$19))),2))</f>
        <v/>
      </c>
      <c r="S84" s="5">
        <f>IF($E84="","",IF(ABS(SUM(M84:R84)-$E84)&lt;0.02,"OK","CHECK"))</f>
        <v/>
      </c>
      <c r="T84" s="4">
        <f>IF($A84="","",YEAR($A84)*100+MONTH($A84))</f>
        <v/>
      </c>
    </row>
    <row r="85">
      <c r="A85" s="18" t="n"/>
      <c r="E85" s="6" t="n"/>
      <c r="M85" s="9">
        <f>IF(OR($E85="",M$2=""),"",ROUND(IF($F85="Rent shares",$E85*Setup!$B$14,IF($F85="Custom",IF(SUM($G85:$L85)=0,0,$E85*G85/SUM($G85:$L85)),$E85/COUNTA(Setup!$A$14:$A$19))),2))</f>
        <v/>
      </c>
      <c r="N85" s="9">
        <f>IF(OR($E85="",N$2=""),"",ROUND(IF($F85="Rent shares",$E85*Setup!$B$15,IF($F85="Custom",IF(SUM($G85:$L85)=0,0,$E85*H85/SUM($G85:$L85)),$E85/COUNTA(Setup!$A$14:$A$19))),2))</f>
        <v/>
      </c>
      <c r="O85" s="9">
        <f>IF(OR($E85="",O$2=""),"",ROUND(IF($F85="Rent shares",$E85*Setup!$B$16,IF($F85="Custom",IF(SUM($G85:$L85)=0,0,$E85*I85/SUM($G85:$L85)),$E85/COUNTA(Setup!$A$14:$A$19))),2))</f>
        <v/>
      </c>
      <c r="P85" s="9">
        <f>IF(OR($E85="",P$2=""),"",ROUND(IF($F85="Rent shares",$E85*Setup!$B$17,IF($F85="Custom",IF(SUM($G85:$L85)=0,0,$E85*J85/SUM($G85:$L85)),$E85/COUNTA(Setup!$A$14:$A$19))),2))</f>
        <v/>
      </c>
      <c r="Q85" s="9">
        <f>IF(OR($E85="",Q$2=""),"",ROUND(IF($F85="Rent shares",$E85*Setup!$B$18,IF($F85="Custom",IF(SUM($G85:$L85)=0,0,$E85*K85/SUM($G85:$L85)),$E85/COUNTA(Setup!$A$14:$A$19))),2))</f>
        <v/>
      </c>
      <c r="R85" s="9">
        <f>IF(OR($E85="",R$2=""),"",ROUND(IF($F85="Rent shares",$E85*Setup!$B$19,IF($F85="Custom",IF(SUM($G85:$L85)=0,0,$E85*L85/SUM($G85:$L85)),$E85/COUNTA(Setup!$A$14:$A$19))),2))</f>
        <v/>
      </c>
      <c r="S85" s="5">
        <f>IF($E85="","",IF(ABS(SUM(M85:R85)-$E85)&lt;0.02,"OK","CHECK"))</f>
        <v/>
      </c>
      <c r="T85" s="4">
        <f>IF($A85="","",YEAR($A85)*100+MONTH($A85))</f>
        <v/>
      </c>
    </row>
    <row r="86">
      <c r="A86" s="18" t="n"/>
      <c r="E86" s="6" t="n"/>
      <c r="M86" s="9">
        <f>IF(OR($E86="",M$2=""),"",ROUND(IF($F86="Rent shares",$E86*Setup!$B$14,IF($F86="Custom",IF(SUM($G86:$L86)=0,0,$E86*G86/SUM($G86:$L86)),$E86/COUNTA(Setup!$A$14:$A$19))),2))</f>
        <v/>
      </c>
      <c r="N86" s="9">
        <f>IF(OR($E86="",N$2=""),"",ROUND(IF($F86="Rent shares",$E86*Setup!$B$15,IF($F86="Custom",IF(SUM($G86:$L86)=0,0,$E86*H86/SUM($G86:$L86)),$E86/COUNTA(Setup!$A$14:$A$19))),2))</f>
        <v/>
      </c>
      <c r="O86" s="9">
        <f>IF(OR($E86="",O$2=""),"",ROUND(IF($F86="Rent shares",$E86*Setup!$B$16,IF($F86="Custom",IF(SUM($G86:$L86)=0,0,$E86*I86/SUM($G86:$L86)),$E86/COUNTA(Setup!$A$14:$A$19))),2))</f>
        <v/>
      </c>
      <c r="P86" s="9">
        <f>IF(OR($E86="",P$2=""),"",ROUND(IF($F86="Rent shares",$E86*Setup!$B$17,IF($F86="Custom",IF(SUM($G86:$L86)=0,0,$E86*J86/SUM($G86:$L86)),$E86/COUNTA(Setup!$A$14:$A$19))),2))</f>
        <v/>
      </c>
      <c r="Q86" s="9">
        <f>IF(OR($E86="",Q$2=""),"",ROUND(IF($F86="Rent shares",$E86*Setup!$B$18,IF($F86="Custom",IF(SUM($G86:$L86)=0,0,$E86*K86/SUM($G86:$L86)),$E86/COUNTA(Setup!$A$14:$A$19))),2))</f>
        <v/>
      </c>
      <c r="R86" s="9">
        <f>IF(OR($E86="",R$2=""),"",ROUND(IF($F86="Rent shares",$E86*Setup!$B$19,IF($F86="Custom",IF(SUM($G86:$L86)=0,0,$E86*L86/SUM($G86:$L86)),$E86/COUNTA(Setup!$A$14:$A$19))),2))</f>
        <v/>
      </c>
      <c r="S86" s="5">
        <f>IF($E86="","",IF(ABS(SUM(M86:R86)-$E86)&lt;0.02,"OK","CHECK"))</f>
        <v/>
      </c>
      <c r="T86" s="4">
        <f>IF($A86="","",YEAR($A86)*100+MONTH($A86))</f>
        <v/>
      </c>
    </row>
    <row r="87">
      <c r="A87" s="18" t="n"/>
      <c r="E87" s="6" t="n"/>
      <c r="M87" s="9">
        <f>IF(OR($E87="",M$2=""),"",ROUND(IF($F87="Rent shares",$E87*Setup!$B$14,IF($F87="Custom",IF(SUM($G87:$L87)=0,0,$E87*G87/SUM($G87:$L87)),$E87/COUNTA(Setup!$A$14:$A$19))),2))</f>
        <v/>
      </c>
      <c r="N87" s="9">
        <f>IF(OR($E87="",N$2=""),"",ROUND(IF($F87="Rent shares",$E87*Setup!$B$15,IF($F87="Custom",IF(SUM($G87:$L87)=0,0,$E87*H87/SUM($G87:$L87)),$E87/COUNTA(Setup!$A$14:$A$19))),2))</f>
        <v/>
      </c>
      <c r="O87" s="9">
        <f>IF(OR($E87="",O$2=""),"",ROUND(IF($F87="Rent shares",$E87*Setup!$B$16,IF($F87="Custom",IF(SUM($G87:$L87)=0,0,$E87*I87/SUM($G87:$L87)),$E87/COUNTA(Setup!$A$14:$A$19))),2))</f>
        <v/>
      </c>
      <c r="P87" s="9">
        <f>IF(OR($E87="",P$2=""),"",ROUND(IF($F87="Rent shares",$E87*Setup!$B$17,IF($F87="Custom",IF(SUM($G87:$L87)=0,0,$E87*J87/SUM($G87:$L87)),$E87/COUNTA(Setup!$A$14:$A$19))),2))</f>
        <v/>
      </c>
      <c r="Q87" s="9">
        <f>IF(OR($E87="",Q$2=""),"",ROUND(IF($F87="Rent shares",$E87*Setup!$B$18,IF($F87="Custom",IF(SUM($G87:$L87)=0,0,$E87*K87/SUM($G87:$L87)),$E87/COUNTA(Setup!$A$14:$A$19))),2))</f>
        <v/>
      </c>
      <c r="R87" s="9">
        <f>IF(OR($E87="",R$2=""),"",ROUND(IF($F87="Rent shares",$E87*Setup!$B$19,IF($F87="Custom",IF(SUM($G87:$L87)=0,0,$E87*L87/SUM($G87:$L87)),$E87/COUNTA(Setup!$A$14:$A$19))),2))</f>
        <v/>
      </c>
      <c r="S87" s="5">
        <f>IF($E87="","",IF(ABS(SUM(M87:R87)-$E87)&lt;0.02,"OK","CHECK"))</f>
        <v/>
      </c>
      <c r="T87" s="4">
        <f>IF($A87="","",YEAR($A87)*100+MONTH($A87))</f>
        <v/>
      </c>
    </row>
    <row r="88">
      <c r="A88" s="18" t="n"/>
      <c r="E88" s="6" t="n"/>
      <c r="M88" s="9">
        <f>IF(OR($E88="",M$2=""),"",ROUND(IF($F88="Rent shares",$E88*Setup!$B$14,IF($F88="Custom",IF(SUM($G88:$L88)=0,0,$E88*G88/SUM($G88:$L88)),$E88/COUNTA(Setup!$A$14:$A$19))),2))</f>
        <v/>
      </c>
      <c r="N88" s="9">
        <f>IF(OR($E88="",N$2=""),"",ROUND(IF($F88="Rent shares",$E88*Setup!$B$15,IF($F88="Custom",IF(SUM($G88:$L88)=0,0,$E88*H88/SUM($G88:$L88)),$E88/COUNTA(Setup!$A$14:$A$19))),2))</f>
        <v/>
      </c>
      <c r="O88" s="9">
        <f>IF(OR($E88="",O$2=""),"",ROUND(IF($F88="Rent shares",$E88*Setup!$B$16,IF($F88="Custom",IF(SUM($G88:$L88)=0,0,$E88*I88/SUM($G88:$L88)),$E88/COUNTA(Setup!$A$14:$A$19))),2))</f>
        <v/>
      </c>
      <c r="P88" s="9">
        <f>IF(OR($E88="",P$2=""),"",ROUND(IF($F88="Rent shares",$E88*Setup!$B$17,IF($F88="Custom",IF(SUM($G88:$L88)=0,0,$E88*J88/SUM($G88:$L88)),$E88/COUNTA(Setup!$A$14:$A$19))),2))</f>
        <v/>
      </c>
      <c r="Q88" s="9">
        <f>IF(OR($E88="",Q$2=""),"",ROUND(IF($F88="Rent shares",$E88*Setup!$B$18,IF($F88="Custom",IF(SUM($G88:$L88)=0,0,$E88*K88/SUM($G88:$L88)),$E88/COUNTA(Setup!$A$14:$A$19))),2))</f>
        <v/>
      </c>
      <c r="R88" s="9">
        <f>IF(OR($E88="",R$2=""),"",ROUND(IF($F88="Rent shares",$E88*Setup!$B$19,IF($F88="Custom",IF(SUM($G88:$L88)=0,0,$E88*L88/SUM($G88:$L88)),$E88/COUNTA(Setup!$A$14:$A$19))),2))</f>
        <v/>
      </c>
      <c r="S88" s="5">
        <f>IF($E88="","",IF(ABS(SUM(M88:R88)-$E88)&lt;0.02,"OK","CHECK"))</f>
        <v/>
      </c>
      <c r="T88" s="4">
        <f>IF($A88="","",YEAR($A88)*100+MONTH($A88))</f>
        <v/>
      </c>
    </row>
    <row r="89">
      <c r="A89" s="18" t="n"/>
      <c r="E89" s="6" t="n"/>
      <c r="M89" s="9">
        <f>IF(OR($E89="",M$2=""),"",ROUND(IF($F89="Rent shares",$E89*Setup!$B$14,IF($F89="Custom",IF(SUM($G89:$L89)=0,0,$E89*G89/SUM($G89:$L89)),$E89/COUNTA(Setup!$A$14:$A$19))),2))</f>
        <v/>
      </c>
      <c r="N89" s="9">
        <f>IF(OR($E89="",N$2=""),"",ROUND(IF($F89="Rent shares",$E89*Setup!$B$15,IF($F89="Custom",IF(SUM($G89:$L89)=0,0,$E89*H89/SUM($G89:$L89)),$E89/COUNTA(Setup!$A$14:$A$19))),2))</f>
        <v/>
      </c>
      <c r="O89" s="9">
        <f>IF(OR($E89="",O$2=""),"",ROUND(IF($F89="Rent shares",$E89*Setup!$B$16,IF($F89="Custom",IF(SUM($G89:$L89)=0,0,$E89*I89/SUM($G89:$L89)),$E89/COUNTA(Setup!$A$14:$A$19))),2))</f>
        <v/>
      </c>
      <c r="P89" s="9">
        <f>IF(OR($E89="",P$2=""),"",ROUND(IF($F89="Rent shares",$E89*Setup!$B$17,IF($F89="Custom",IF(SUM($G89:$L89)=0,0,$E89*J89/SUM($G89:$L89)),$E89/COUNTA(Setup!$A$14:$A$19))),2))</f>
        <v/>
      </c>
      <c r="Q89" s="9">
        <f>IF(OR($E89="",Q$2=""),"",ROUND(IF($F89="Rent shares",$E89*Setup!$B$18,IF($F89="Custom",IF(SUM($G89:$L89)=0,0,$E89*K89/SUM($G89:$L89)),$E89/COUNTA(Setup!$A$14:$A$19))),2))</f>
        <v/>
      </c>
      <c r="R89" s="9">
        <f>IF(OR($E89="",R$2=""),"",ROUND(IF($F89="Rent shares",$E89*Setup!$B$19,IF($F89="Custom",IF(SUM($G89:$L89)=0,0,$E89*L89/SUM($G89:$L89)),$E89/COUNTA(Setup!$A$14:$A$19))),2))</f>
        <v/>
      </c>
      <c r="S89" s="5">
        <f>IF($E89="","",IF(ABS(SUM(M89:R89)-$E89)&lt;0.02,"OK","CHECK"))</f>
        <v/>
      </c>
      <c r="T89" s="4">
        <f>IF($A89="","",YEAR($A89)*100+MONTH($A89))</f>
        <v/>
      </c>
    </row>
    <row r="90">
      <c r="A90" s="18" t="n"/>
      <c r="E90" s="6" t="n"/>
      <c r="M90" s="9">
        <f>IF(OR($E90="",M$2=""),"",ROUND(IF($F90="Rent shares",$E90*Setup!$B$14,IF($F90="Custom",IF(SUM($G90:$L90)=0,0,$E90*G90/SUM($G90:$L90)),$E90/COUNTA(Setup!$A$14:$A$19))),2))</f>
        <v/>
      </c>
      <c r="N90" s="9">
        <f>IF(OR($E90="",N$2=""),"",ROUND(IF($F90="Rent shares",$E90*Setup!$B$15,IF($F90="Custom",IF(SUM($G90:$L90)=0,0,$E90*H90/SUM($G90:$L90)),$E90/COUNTA(Setup!$A$14:$A$19))),2))</f>
        <v/>
      </c>
      <c r="O90" s="9">
        <f>IF(OR($E90="",O$2=""),"",ROUND(IF($F90="Rent shares",$E90*Setup!$B$16,IF($F90="Custom",IF(SUM($G90:$L90)=0,0,$E90*I90/SUM($G90:$L90)),$E90/COUNTA(Setup!$A$14:$A$19))),2))</f>
        <v/>
      </c>
      <c r="P90" s="9">
        <f>IF(OR($E90="",P$2=""),"",ROUND(IF($F90="Rent shares",$E90*Setup!$B$17,IF($F90="Custom",IF(SUM($G90:$L90)=0,0,$E90*J90/SUM($G90:$L90)),$E90/COUNTA(Setup!$A$14:$A$19))),2))</f>
        <v/>
      </c>
      <c r="Q90" s="9">
        <f>IF(OR($E90="",Q$2=""),"",ROUND(IF($F90="Rent shares",$E90*Setup!$B$18,IF($F90="Custom",IF(SUM($G90:$L90)=0,0,$E90*K90/SUM($G90:$L90)),$E90/COUNTA(Setup!$A$14:$A$19))),2))</f>
        <v/>
      </c>
      <c r="R90" s="9">
        <f>IF(OR($E90="",R$2=""),"",ROUND(IF($F90="Rent shares",$E90*Setup!$B$19,IF($F90="Custom",IF(SUM($G90:$L90)=0,0,$E90*L90/SUM($G90:$L90)),$E90/COUNTA(Setup!$A$14:$A$19))),2))</f>
        <v/>
      </c>
      <c r="S90" s="5">
        <f>IF($E90="","",IF(ABS(SUM(M90:R90)-$E90)&lt;0.02,"OK","CHECK"))</f>
        <v/>
      </c>
      <c r="T90" s="4">
        <f>IF($A90="","",YEAR($A90)*100+MONTH($A90))</f>
        <v/>
      </c>
    </row>
    <row r="91">
      <c r="A91" s="18" t="n"/>
      <c r="E91" s="6" t="n"/>
      <c r="M91" s="9">
        <f>IF(OR($E91="",M$2=""),"",ROUND(IF($F91="Rent shares",$E91*Setup!$B$14,IF($F91="Custom",IF(SUM($G91:$L91)=0,0,$E91*G91/SUM($G91:$L91)),$E91/COUNTA(Setup!$A$14:$A$19))),2))</f>
        <v/>
      </c>
      <c r="N91" s="9">
        <f>IF(OR($E91="",N$2=""),"",ROUND(IF($F91="Rent shares",$E91*Setup!$B$15,IF($F91="Custom",IF(SUM($G91:$L91)=0,0,$E91*H91/SUM($G91:$L91)),$E91/COUNTA(Setup!$A$14:$A$19))),2))</f>
        <v/>
      </c>
      <c r="O91" s="9">
        <f>IF(OR($E91="",O$2=""),"",ROUND(IF($F91="Rent shares",$E91*Setup!$B$16,IF($F91="Custom",IF(SUM($G91:$L91)=0,0,$E91*I91/SUM($G91:$L91)),$E91/COUNTA(Setup!$A$14:$A$19))),2))</f>
        <v/>
      </c>
      <c r="P91" s="9">
        <f>IF(OR($E91="",P$2=""),"",ROUND(IF($F91="Rent shares",$E91*Setup!$B$17,IF($F91="Custom",IF(SUM($G91:$L91)=0,0,$E91*J91/SUM($G91:$L91)),$E91/COUNTA(Setup!$A$14:$A$19))),2))</f>
        <v/>
      </c>
      <c r="Q91" s="9">
        <f>IF(OR($E91="",Q$2=""),"",ROUND(IF($F91="Rent shares",$E91*Setup!$B$18,IF($F91="Custom",IF(SUM($G91:$L91)=0,0,$E91*K91/SUM($G91:$L91)),$E91/COUNTA(Setup!$A$14:$A$19))),2))</f>
        <v/>
      </c>
      <c r="R91" s="9">
        <f>IF(OR($E91="",R$2=""),"",ROUND(IF($F91="Rent shares",$E91*Setup!$B$19,IF($F91="Custom",IF(SUM($G91:$L91)=0,0,$E91*L91/SUM($G91:$L91)),$E91/COUNTA(Setup!$A$14:$A$19))),2))</f>
        <v/>
      </c>
      <c r="S91" s="5">
        <f>IF($E91="","",IF(ABS(SUM(M91:R91)-$E91)&lt;0.02,"OK","CHECK"))</f>
        <v/>
      </c>
      <c r="T91" s="4">
        <f>IF($A91="","",YEAR($A91)*100+MONTH($A91))</f>
        <v/>
      </c>
    </row>
    <row r="92">
      <c r="A92" s="18" t="n"/>
      <c r="E92" s="6" t="n"/>
      <c r="M92" s="9">
        <f>IF(OR($E92="",M$2=""),"",ROUND(IF($F92="Rent shares",$E92*Setup!$B$14,IF($F92="Custom",IF(SUM($G92:$L92)=0,0,$E92*G92/SUM($G92:$L92)),$E92/COUNTA(Setup!$A$14:$A$19))),2))</f>
        <v/>
      </c>
      <c r="N92" s="9">
        <f>IF(OR($E92="",N$2=""),"",ROUND(IF($F92="Rent shares",$E92*Setup!$B$15,IF($F92="Custom",IF(SUM($G92:$L92)=0,0,$E92*H92/SUM($G92:$L92)),$E92/COUNTA(Setup!$A$14:$A$19))),2))</f>
        <v/>
      </c>
      <c r="O92" s="9">
        <f>IF(OR($E92="",O$2=""),"",ROUND(IF($F92="Rent shares",$E92*Setup!$B$16,IF($F92="Custom",IF(SUM($G92:$L92)=0,0,$E92*I92/SUM($G92:$L92)),$E92/COUNTA(Setup!$A$14:$A$19))),2))</f>
        <v/>
      </c>
      <c r="P92" s="9">
        <f>IF(OR($E92="",P$2=""),"",ROUND(IF($F92="Rent shares",$E92*Setup!$B$17,IF($F92="Custom",IF(SUM($G92:$L92)=0,0,$E92*J92/SUM($G92:$L92)),$E92/COUNTA(Setup!$A$14:$A$19))),2))</f>
        <v/>
      </c>
      <c r="Q92" s="9">
        <f>IF(OR($E92="",Q$2=""),"",ROUND(IF($F92="Rent shares",$E92*Setup!$B$18,IF($F92="Custom",IF(SUM($G92:$L92)=0,0,$E92*K92/SUM($G92:$L92)),$E92/COUNTA(Setup!$A$14:$A$19))),2))</f>
        <v/>
      </c>
      <c r="R92" s="9">
        <f>IF(OR($E92="",R$2=""),"",ROUND(IF($F92="Rent shares",$E92*Setup!$B$19,IF($F92="Custom",IF(SUM($G92:$L92)=0,0,$E92*L92/SUM($G92:$L92)),$E92/COUNTA(Setup!$A$14:$A$19))),2))</f>
        <v/>
      </c>
      <c r="S92" s="5">
        <f>IF($E92="","",IF(ABS(SUM(M92:R92)-$E92)&lt;0.02,"OK","CHECK"))</f>
        <v/>
      </c>
      <c r="T92" s="4">
        <f>IF($A92="","",YEAR($A92)*100+MONTH($A92))</f>
        <v/>
      </c>
    </row>
    <row r="93">
      <c r="A93" s="18" t="n"/>
      <c r="E93" s="6" t="n"/>
      <c r="M93" s="9">
        <f>IF(OR($E93="",M$2=""),"",ROUND(IF($F93="Rent shares",$E93*Setup!$B$14,IF($F93="Custom",IF(SUM($G93:$L93)=0,0,$E93*G93/SUM($G93:$L93)),$E93/COUNTA(Setup!$A$14:$A$19))),2))</f>
        <v/>
      </c>
      <c r="N93" s="9">
        <f>IF(OR($E93="",N$2=""),"",ROUND(IF($F93="Rent shares",$E93*Setup!$B$15,IF($F93="Custom",IF(SUM($G93:$L93)=0,0,$E93*H93/SUM($G93:$L93)),$E93/COUNTA(Setup!$A$14:$A$19))),2))</f>
        <v/>
      </c>
      <c r="O93" s="9">
        <f>IF(OR($E93="",O$2=""),"",ROUND(IF($F93="Rent shares",$E93*Setup!$B$16,IF($F93="Custom",IF(SUM($G93:$L93)=0,0,$E93*I93/SUM($G93:$L93)),$E93/COUNTA(Setup!$A$14:$A$19))),2))</f>
        <v/>
      </c>
      <c r="P93" s="9">
        <f>IF(OR($E93="",P$2=""),"",ROUND(IF($F93="Rent shares",$E93*Setup!$B$17,IF($F93="Custom",IF(SUM($G93:$L93)=0,0,$E93*J93/SUM($G93:$L93)),$E93/COUNTA(Setup!$A$14:$A$19))),2))</f>
        <v/>
      </c>
      <c r="Q93" s="9">
        <f>IF(OR($E93="",Q$2=""),"",ROUND(IF($F93="Rent shares",$E93*Setup!$B$18,IF($F93="Custom",IF(SUM($G93:$L93)=0,0,$E93*K93/SUM($G93:$L93)),$E93/COUNTA(Setup!$A$14:$A$19))),2))</f>
        <v/>
      </c>
      <c r="R93" s="9">
        <f>IF(OR($E93="",R$2=""),"",ROUND(IF($F93="Rent shares",$E93*Setup!$B$19,IF($F93="Custom",IF(SUM($G93:$L93)=0,0,$E93*L93/SUM($G93:$L93)),$E93/COUNTA(Setup!$A$14:$A$19))),2))</f>
        <v/>
      </c>
      <c r="S93" s="5">
        <f>IF($E93="","",IF(ABS(SUM(M93:R93)-$E93)&lt;0.02,"OK","CHECK"))</f>
        <v/>
      </c>
      <c r="T93" s="4">
        <f>IF($A93="","",YEAR($A93)*100+MONTH($A93))</f>
        <v/>
      </c>
    </row>
    <row r="94">
      <c r="A94" s="18" t="n"/>
      <c r="E94" s="6" t="n"/>
      <c r="M94" s="9">
        <f>IF(OR($E94="",M$2=""),"",ROUND(IF($F94="Rent shares",$E94*Setup!$B$14,IF($F94="Custom",IF(SUM($G94:$L94)=0,0,$E94*G94/SUM($G94:$L94)),$E94/COUNTA(Setup!$A$14:$A$19))),2))</f>
        <v/>
      </c>
      <c r="N94" s="9">
        <f>IF(OR($E94="",N$2=""),"",ROUND(IF($F94="Rent shares",$E94*Setup!$B$15,IF($F94="Custom",IF(SUM($G94:$L94)=0,0,$E94*H94/SUM($G94:$L94)),$E94/COUNTA(Setup!$A$14:$A$19))),2))</f>
        <v/>
      </c>
      <c r="O94" s="9">
        <f>IF(OR($E94="",O$2=""),"",ROUND(IF($F94="Rent shares",$E94*Setup!$B$16,IF($F94="Custom",IF(SUM($G94:$L94)=0,0,$E94*I94/SUM($G94:$L94)),$E94/COUNTA(Setup!$A$14:$A$19))),2))</f>
        <v/>
      </c>
      <c r="P94" s="9">
        <f>IF(OR($E94="",P$2=""),"",ROUND(IF($F94="Rent shares",$E94*Setup!$B$17,IF($F94="Custom",IF(SUM($G94:$L94)=0,0,$E94*J94/SUM($G94:$L94)),$E94/COUNTA(Setup!$A$14:$A$19))),2))</f>
        <v/>
      </c>
      <c r="Q94" s="9">
        <f>IF(OR($E94="",Q$2=""),"",ROUND(IF($F94="Rent shares",$E94*Setup!$B$18,IF($F94="Custom",IF(SUM($G94:$L94)=0,0,$E94*K94/SUM($G94:$L94)),$E94/COUNTA(Setup!$A$14:$A$19))),2))</f>
        <v/>
      </c>
      <c r="R94" s="9">
        <f>IF(OR($E94="",R$2=""),"",ROUND(IF($F94="Rent shares",$E94*Setup!$B$19,IF($F94="Custom",IF(SUM($G94:$L94)=0,0,$E94*L94/SUM($G94:$L94)),$E94/COUNTA(Setup!$A$14:$A$19))),2))</f>
        <v/>
      </c>
      <c r="S94" s="5">
        <f>IF($E94="","",IF(ABS(SUM(M94:R94)-$E94)&lt;0.02,"OK","CHECK"))</f>
        <v/>
      </c>
      <c r="T94" s="4">
        <f>IF($A94="","",YEAR($A94)*100+MONTH($A94))</f>
        <v/>
      </c>
    </row>
    <row r="95">
      <c r="A95" s="18" t="n"/>
      <c r="E95" s="6" t="n"/>
      <c r="M95" s="9">
        <f>IF(OR($E95="",M$2=""),"",ROUND(IF($F95="Rent shares",$E95*Setup!$B$14,IF($F95="Custom",IF(SUM($G95:$L95)=0,0,$E95*G95/SUM($G95:$L95)),$E95/COUNTA(Setup!$A$14:$A$19))),2))</f>
        <v/>
      </c>
      <c r="N95" s="9">
        <f>IF(OR($E95="",N$2=""),"",ROUND(IF($F95="Rent shares",$E95*Setup!$B$15,IF($F95="Custom",IF(SUM($G95:$L95)=0,0,$E95*H95/SUM($G95:$L95)),$E95/COUNTA(Setup!$A$14:$A$19))),2))</f>
        <v/>
      </c>
      <c r="O95" s="9">
        <f>IF(OR($E95="",O$2=""),"",ROUND(IF($F95="Rent shares",$E95*Setup!$B$16,IF($F95="Custom",IF(SUM($G95:$L95)=0,0,$E95*I95/SUM($G95:$L95)),$E95/COUNTA(Setup!$A$14:$A$19))),2))</f>
        <v/>
      </c>
      <c r="P95" s="9">
        <f>IF(OR($E95="",P$2=""),"",ROUND(IF($F95="Rent shares",$E95*Setup!$B$17,IF($F95="Custom",IF(SUM($G95:$L95)=0,0,$E95*J95/SUM($G95:$L95)),$E95/COUNTA(Setup!$A$14:$A$19))),2))</f>
        <v/>
      </c>
      <c r="Q95" s="9">
        <f>IF(OR($E95="",Q$2=""),"",ROUND(IF($F95="Rent shares",$E95*Setup!$B$18,IF($F95="Custom",IF(SUM($G95:$L95)=0,0,$E95*K95/SUM($G95:$L95)),$E95/COUNTA(Setup!$A$14:$A$19))),2))</f>
        <v/>
      </c>
      <c r="R95" s="9">
        <f>IF(OR($E95="",R$2=""),"",ROUND(IF($F95="Rent shares",$E95*Setup!$B$19,IF($F95="Custom",IF(SUM($G95:$L95)=0,0,$E95*L95/SUM($G95:$L95)),$E95/COUNTA(Setup!$A$14:$A$19))),2))</f>
        <v/>
      </c>
      <c r="S95" s="5">
        <f>IF($E95="","",IF(ABS(SUM(M95:R95)-$E95)&lt;0.02,"OK","CHECK"))</f>
        <v/>
      </c>
      <c r="T95" s="4">
        <f>IF($A95="","",YEAR($A95)*100+MONTH($A95))</f>
        <v/>
      </c>
    </row>
    <row r="96">
      <c r="A96" s="18" t="n"/>
      <c r="E96" s="6" t="n"/>
      <c r="M96" s="9">
        <f>IF(OR($E96="",M$2=""),"",ROUND(IF($F96="Rent shares",$E96*Setup!$B$14,IF($F96="Custom",IF(SUM($G96:$L96)=0,0,$E96*G96/SUM($G96:$L96)),$E96/COUNTA(Setup!$A$14:$A$19))),2))</f>
        <v/>
      </c>
      <c r="N96" s="9">
        <f>IF(OR($E96="",N$2=""),"",ROUND(IF($F96="Rent shares",$E96*Setup!$B$15,IF($F96="Custom",IF(SUM($G96:$L96)=0,0,$E96*H96/SUM($G96:$L96)),$E96/COUNTA(Setup!$A$14:$A$19))),2))</f>
        <v/>
      </c>
      <c r="O96" s="9">
        <f>IF(OR($E96="",O$2=""),"",ROUND(IF($F96="Rent shares",$E96*Setup!$B$16,IF($F96="Custom",IF(SUM($G96:$L96)=0,0,$E96*I96/SUM($G96:$L96)),$E96/COUNTA(Setup!$A$14:$A$19))),2))</f>
        <v/>
      </c>
      <c r="P96" s="9">
        <f>IF(OR($E96="",P$2=""),"",ROUND(IF($F96="Rent shares",$E96*Setup!$B$17,IF($F96="Custom",IF(SUM($G96:$L96)=0,0,$E96*J96/SUM($G96:$L96)),$E96/COUNTA(Setup!$A$14:$A$19))),2))</f>
        <v/>
      </c>
      <c r="Q96" s="9">
        <f>IF(OR($E96="",Q$2=""),"",ROUND(IF($F96="Rent shares",$E96*Setup!$B$18,IF($F96="Custom",IF(SUM($G96:$L96)=0,0,$E96*K96/SUM($G96:$L96)),$E96/COUNTA(Setup!$A$14:$A$19))),2))</f>
        <v/>
      </c>
      <c r="R96" s="9">
        <f>IF(OR($E96="",R$2=""),"",ROUND(IF($F96="Rent shares",$E96*Setup!$B$19,IF($F96="Custom",IF(SUM($G96:$L96)=0,0,$E96*L96/SUM($G96:$L96)),$E96/COUNTA(Setup!$A$14:$A$19))),2))</f>
        <v/>
      </c>
      <c r="S96" s="5">
        <f>IF($E96="","",IF(ABS(SUM(M96:R96)-$E96)&lt;0.02,"OK","CHECK"))</f>
        <v/>
      </c>
      <c r="T96" s="4">
        <f>IF($A96="","",YEAR($A96)*100+MONTH($A96))</f>
        <v/>
      </c>
    </row>
    <row r="97">
      <c r="A97" s="18" t="n"/>
      <c r="E97" s="6" t="n"/>
      <c r="M97" s="9">
        <f>IF(OR($E97="",M$2=""),"",ROUND(IF($F97="Rent shares",$E97*Setup!$B$14,IF($F97="Custom",IF(SUM($G97:$L97)=0,0,$E97*G97/SUM($G97:$L97)),$E97/COUNTA(Setup!$A$14:$A$19))),2))</f>
        <v/>
      </c>
      <c r="N97" s="9">
        <f>IF(OR($E97="",N$2=""),"",ROUND(IF($F97="Rent shares",$E97*Setup!$B$15,IF($F97="Custom",IF(SUM($G97:$L97)=0,0,$E97*H97/SUM($G97:$L97)),$E97/COUNTA(Setup!$A$14:$A$19))),2))</f>
        <v/>
      </c>
      <c r="O97" s="9">
        <f>IF(OR($E97="",O$2=""),"",ROUND(IF($F97="Rent shares",$E97*Setup!$B$16,IF($F97="Custom",IF(SUM($G97:$L97)=0,0,$E97*I97/SUM($G97:$L97)),$E97/COUNTA(Setup!$A$14:$A$19))),2))</f>
        <v/>
      </c>
      <c r="P97" s="9">
        <f>IF(OR($E97="",P$2=""),"",ROUND(IF($F97="Rent shares",$E97*Setup!$B$17,IF($F97="Custom",IF(SUM($G97:$L97)=0,0,$E97*J97/SUM($G97:$L97)),$E97/COUNTA(Setup!$A$14:$A$19))),2))</f>
        <v/>
      </c>
      <c r="Q97" s="9">
        <f>IF(OR($E97="",Q$2=""),"",ROUND(IF($F97="Rent shares",$E97*Setup!$B$18,IF($F97="Custom",IF(SUM($G97:$L97)=0,0,$E97*K97/SUM($G97:$L97)),$E97/COUNTA(Setup!$A$14:$A$19))),2))</f>
        <v/>
      </c>
      <c r="R97" s="9">
        <f>IF(OR($E97="",R$2=""),"",ROUND(IF($F97="Rent shares",$E97*Setup!$B$19,IF($F97="Custom",IF(SUM($G97:$L97)=0,0,$E97*L97/SUM($G97:$L97)),$E97/COUNTA(Setup!$A$14:$A$19))),2))</f>
        <v/>
      </c>
      <c r="S97" s="5">
        <f>IF($E97="","",IF(ABS(SUM(M97:R97)-$E97)&lt;0.02,"OK","CHECK"))</f>
        <v/>
      </c>
      <c r="T97" s="4">
        <f>IF($A97="","",YEAR($A97)*100+MONTH($A97))</f>
        <v/>
      </c>
    </row>
    <row r="98">
      <c r="A98" s="18" t="n"/>
      <c r="E98" s="6" t="n"/>
      <c r="M98" s="9">
        <f>IF(OR($E98="",M$2=""),"",ROUND(IF($F98="Rent shares",$E98*Setup!$B$14,IF($F98="Custom",IF(SUM($G98:$L98)=0,0,$E98*G98/SUM($G98:$L98)),$E98/COUNTA(Setup!$A$14:$A$19))),2))</f>
        <v/>
      </c>
      <c r="N98" s="9">
        <f>IF(OR($E98="",N$2=""),"",ROUND(IF($F98="Rent shares",$E98*Setup!$B$15,IF($F98="Custom",IF(SUM($G98:$L98)=0,0,$E98*H98/SUM($G98:$L98)),$E98/COUNTA(Setup!$A$14:$A$19))),2))</f>
        <v/>
      </c>
      <c r="O98" s="9">
        <f>IF(OR($E98="",O$2=""),"",ROUND(IF($F98="Rent shares",$E98*Setup!$B$16,IF($F98="Custom",IF(SUM($G98:$L98)=0,0,$E98*I98/SUM($G98:$L98)),$E98/COUNTA(Setup!$A$14:$A$19))),2))</f>
        <v/>
      </c>
      <c r="P98" s="9">
        <f>IF(OR($E98="",P$2=""),"",ROUND(IF($F98="Rent shares",$E98*Setup!$B$17,IF($F98="Custom",IF(SUM($G98:$L98)=0,0,$E98*J98/SUM($G98:$L98)),$E98/COUNTA(Setup!$A$14:$A$19))),2))</f>
        <v/>
      </c>
      <c r="Q98" s="9">
        <f>IF(OR($E98="",Q$2=""),"",ROUND(IF($F98="Rent shares",$E98*Setup!$B$18,IF($F98="Custom",IF(SUM($G98:$L98)=0,0,$E98*K98/SUM($G98:$L98)),$E98/COUNTA(Setup!$A$14:$A$19))),2))</f>
        <v/>
      </c>
      <c r="R98" s="9">
        <f>IF(OR($E98="",R$2=""),"",ROUND(IF($F98="Rent shares",$E98*Setup!$B$19,IF($F98="Custom",IF(SUM($G98:$L98)=0,0,$E98*L98/SUM($G98:$L98)),$E98/COUNTA(Setup!$A$14:$A$19))),2))</f>
        <v/>
      </c>
      <c r="S98" s="5">
        <f>IF($E98="","",IF(ABS(SUM(M98:R98)-$E98)&lt;0.02,"OK","CHECK"))</f>
        <v/>
      </c>
      <c r="T98" s="4">
        <f>IF($A98="","",YEAR($A98)*100+MONTH($A98))</f>
        <v/>
      </c>
    </row>
    <row r="99">
      <c r="A99" s="18" t="n"/>
      <c r="E99" s="6" t="n"/>
      <c r="M99" s="9">
        <f>IF(OR($E99="",M$2=""),"",ROUND(IF($F99="Rent shares",$E99*Setup!$B$14,IF($F99="Custom",IF(SUM($G99:$L99)=0,0,$E99*G99/SUM($G99:$L99)),$E99/COUNTA(Setup!$A$14:$A$19))),2))</f>
        <v/>
      </c>
      <c r="N99" s="9">
        <f>IF(OR($E99="",N$2=""),"",ROUND(IF($F99="Rent shares",$E99*Setup!$B$15,IF($F99="Custom",IF(SUM($G99:$L99)=0,0,$E99*H99/SUM($G99:$L99)),$E99/COUNTA(Setup!$A$14:$A$19))),2))</f>
        <v/>
      </c>
      <c r="O99" s="9">
        <f>IF(OR($E99="",O$2=""),"",ROUND(IF($F99="Rent shares",$E99*Setup!$B$16,IF($F99="Custom",IF(SUM($G99:$L99)=0,0,$E99*I99/SUM($G99:$L99)),$E99/COUNTA(Setup!$A$14:$A$19))),2))</f>
        <v/>
      </c>
      <c r="P99" s="9">
        <f>IF(OR($E99="",P$2=""),"",ROUND(IF($F99="Rent shares",$E99*Setup!$B$17,IF($F99="Custom",IF(SUM($G99:$L99)=0,0,$E99*J99/SUM($G99:$L99)),$E99/COUNTA(Setup!$A$14:$A$19))),2))</f>
        <v/>
      </c>
      <c r="Q99" s="9">
        <f>IF(OR($E99="",Q$2=""),"",ROUND(IF($F99="Rent shares",$E99*Setup!$B$18,IF($F99="Custom",IF(SUM($G99:$L99)=0,0,$E99*K99/SUM($G99:$L99)),$E99/COUNTA(Setup!$A$14:$A$19))),2))</f>
        <v/>
      </c>
      <c r="R99" s="9">
        <f>IF(OR($E99="",R$2=""),"",ROUND(IF($F99="Rent shares",$E99*Setup!$B$19,IF($F99="Custom",IF(SUM($G99:$L99)=0,0,$E99*L99/SUM($G99:$L99)),$E99/COUNTA(Setup!$A$14:$A$19))),2))</f>
        <v/>
      </c>
      <c r="S99" s="5">
        <f>IF($E99="","",IF(ABS(SUM(M99:R99)-$E99)&lt;0.02,"OK","CHECK"))</f>
        <v/>
      </c>
      <c r="T99" s="4">
        <f>IF($A99="","",YEAR($A99)*100+MONTH($A99))</f>
        <v/>
      </c>
    </row>
    <row r="100">
      <c r="A100" s="18" t="n"/>
      <c r="E100" s="6" t="n"/>
      <c r="M100" s="9">
        <f>IF(OR($E100="",M$2=""),"",ROUND(IF($F100="Rent shares",$E100*Setup!$B$14,IF($F100="Custom",IF(SUM($G100:$L100)=0,0,$E100*G100/SUM($G100:$L100)),$E100/COUNTA(Setup!$A$14:$A$19))),2))</f>
        <v/>
      </c>
      <c r="N100" s="9">
        <f>IF(OR($E100="",N$2=""),"",ROUND(IF($F100="Rent shares",$E100*Setup!$B$15,IF($F100="Custom",IF(SUM($G100:$L100)=0,0,$E100*H100/SUM($G100:$L100)),$E100/COUNTA(Setup!$A$14:$A$19))),2))</f>
        <v/>
      </c>
      <c r="O100" s="9">
        <f>IF(OR($E100="",O$2=""),"",ROUND(IF($F100="Rent shares",$E100*Setup!$B$16,IF($F100="Custom",IF(SUM($G100:$L100)=0,0,$E100*I100/SUM($G100:$L100)),$E100/COUNTA(Setup!$A$14:$A$19))),2))</f>
        <v/>
      </c>
      <c r="P100" s="9">
        <f>IF(OR($E100="",P$2=""),"",ROUND(IF($F100="Rent shares",$E100*Setup!$B$17,IF($F100="Custom",IF(SUM($G100:$L100)=0,0,$E100*J100/SUM($G100:$L100)),$E100/COUNTA(Setup!$A$14:$A$19))),2))</f>
        <v/>
      </c>
      <c r="Q100" s="9">
        <f>IF(OR($E100="",Q$2=""),"",ROUND(IF($F100="Rent shares",$E100*Setup!$B$18,IF($F100="Custom",IF(SUM($G100:$L100)=0,0,$E100*K100/SUM($G100:$L100)),$E100/COUNTA(Setup!$A$14:$A$19))),2))</f>
        <v/>
      </c>
      <c r="R100" s="9">
        <f>IF(OR($E100="",R$2=""),"",ROUND(IF($F100="Rent shares",$E100*Setup!$B$19,IF($F100="Custom",IF(SUM($G100:$L100)=0,0,$E100*L100/SUM($G100:$L100)),$E100/COUNTA(Setup!$A$14:$A$19))),2))</f>
        <v/>
      </c>
      <c r="S100" s="5">
        <f>IF($E100="","",IF(ABS(SUM(M100:R100)-$E100)&lt;0.02,"OK","CHECK"))</f>
        <v/>
      </c>
      <c r="T100" s="4">
        <f>IF($A100="","",YEAR($A100)*100+MONTH($A100))</f>
        <v/>
      </c>
    </row>
    <row r="101">
      <c r="A101" s="18" t="n"/>
      <c r="E101" s="6" t="n"/>
      <c r="M101" s="9">
        <f>IF(OR($E101="",M$2=""),"",ROUND(IF($F101="Rent shares",$E101*Setup!$B$14,IF($F101="Custom",IF(SUM($G101:$L101)=0,0,$E101*G101/SUM($G101:$L101)),$E101/COUNTA(Setup!$A$14:$A$19))),2))</f>
        <v/>
      </c>
      <c r="N101" s="9">
        <f>IF(OR($E101="",N$2=""),"",ROUND(IF($F101="Rent shares",$E101*Setup!$B$15,IF($F101="Custom",IF(SUM($G101:$L101)=0,0,$E101*H101/SUM($G101:$L101)),$E101/COUNTA(Setup!$A$14:$A$19))),2))</f>
        <v/>
      </c>
      <c r="O101" s="9">
        <f>IF(OR($E101="",O$2=""),"",ROUND(IF($F101="Rent shares",$E101*Setup!$B$16,IF($F101="Custom",IF(SUM($G101:$L101)=0,0,$E101*I101/SUM($G101:$L101)),$E101/COUNTA(Setup!$A$14:$A$19))),2))</f>
        <v/>
      </c>
      <c r="P101" s="9">
        <f>IF(OR($E101="",P$2=""),"",ROUND(IF($F101="Rent shares",$E101*Setup!$B$17,IF($F101="Custom",IF(SUM($G101:$L101)=0,0,$E101*J101/SUM($G101:$L101)),$E101/COUNTA(Setup!$A$14:$A$19))),2))</f>
        <v/>
      </c>
      <c r="Q101" s="9">
        <f>IF(OR($E101="",Q$2=""),"",ROUND(IF($F101="Rent shares",$E101*Setup!$B$18,IF($F101="Custom",IF(SUM($G101:$L101)=0,0,$E101*K101/SUM($G101:$L101)),$E101/COUNTA(Setup!$A$14:$A$19))),2))</f>
        <v/>
      </c>
      <c r="R101" s="9">
        <f>IF(OR($E101="",R$2=""),"",ROUND(IF($F101="Rent shares",$E101*Setup!$B$19,IF($F101="Custom",IF(SUM($G101:$L101)=0,0,$E101*L101/SUM($G101:$L101)),$E101/COUNTA(Setup!$A$14:$A$19))),2))</f>
        <v/>
      </c>
      <c r="S101" s="5">
        <f>IF($E101="","",IF(ABS(SUM(M101:R101)-$E101)&lt;0.02,"OK","CHECK"))</f>
        <v/>
      </c>
      <c r="T101" s="4">
        <f>IF($A101="","",YEAR($A101)*100+MONTH($A101))</f>
        <v/>
      </c>
    </row>
    <row r="102">
      <c r="A102" s="18" t="n"/>
      <c r="E102" s="6" t="n"/>
      <c r="M102" s="9">
        <f>IF(OR($E102="",M$2=""),"",ROUND(IF($F102="Rent shares",$E102*Setup!$B$14,IF($F102="Custom",IF(SUM($G102:$L102)=0,0,$E102*G102/SUM($G102:$L102)),$E102/COUNTA(Setup!$A$14:$A$19))),2))</f>
        <v/>
      </c>
      <c r="N102" s="9">
        <f>IF(OR($E102="",N$2=""),"",ROUND(IF($F102="Rent shares",$E102*Setup!$B$15,IF($F102="Custom",IF(SUM($G102:$L102)=0,0,$E102*H102/SUM($G102:$L102)),$E102/COUNTA(Setup!$A$14:$A$19))),2))</f>
        <v/>
      </c>
      <c r="O102" s="9">
        <f>IF(OR($E102="",O$2=""),"",ROUND(IF($F102="Rent shares",$E102*Setup!$B$16,IF($F102="Custom",IF(SUM($G102:$L102)=0,0,$E102*I102/SUM($G102:$L102)),$E102/COUNTA(Setup!$A$14:$A$19))),2))</f>
        <v/>
      </c>
      <c r="P102" s="9">
        <f>IF(OR($E102="",P$2=""),"",ROUND(IF($F102="Rent shares",$E102*Setup!$B$17,IF($F102="Custom",IF(SUM($G102:$L102)=0,0,$E102*J102/SUM($G102:$L102)),$E102/COUNTA(Setup!$A$14:$A$19))),2))</f>
        <v/>
      </c>
      <c r="Q102" s="9">
        <f>IF(OR($E102="",Q$2=""),"",ROUND(IF($F102="Rent shares",$E102*Setup!$B$18,IF($F102="Custom",IF(SUM($G102:$L102)=0,0,$E102*K102/SUM($G102:$L102)),$E102/COUNTA(Setup!$A$14:$A$19))),2))</f>
        <v/>
      </c>
      <c r="R102" s="9">
        <f>IF(OR($E102="",R$2=""),"",ROUND(IF($F102="Rent shares",$E102*Setup!$B$19,IF($F102="Custom",IF(SUM($G102:$L102)=0,0,$E102*L102/SUM($G102:$L102)),$E102/COUNTA(Setup!$A$14:$A$19))),2))</f>
        <v/>
      </c>
      <c r="S102" s="5">
        <f>IF($E102="","",IF(ABS(SUM(M102:R102)-$E102)&lt;0.02,"OK","CHECK"))</f>
        <v/>
      </c>
      <c r="T102" s="4">
        <f>IF($A102="","",YEAR($A102)*100+MONTH($A102))</f>
        <v/>
      </c>
    </row>
    <row r="103">
      <c r="A103" s="18" t="n"/>
      <c r="E103" s="6" t="n"/>
      <c r="M103" s="9">
        <f>IF(OR($E103="",M$2=""),"",ROUND(IF($F103="Rent shares",$E103*Setup!$B$14,IF($F103="Custom",IF(SUM($G103:$L103)=0,0,$E103*G103/SUM($G103:$L103)),$E103/COUNTA(Setup!$A$14:$A$19))),2))</f>
        <v/>
      </c>
      <c r="N103" s="9">
        <f>IF(OR($E103="",N$2=""),"",ROUND(IF($F103="Rent shares",$E103*Setup!$B$15,IF($F103="Custom",IF(SUM($G103:$L103)=0,0,$E103*H103/SUM($G103:$L103)),$E103/COUNTA(Setup!$A$14:$A$19))),2))</f>
        <v/>
      </c>
      <c r="O103" s="9">
        <f>IF(OR($E103="",O$2=""),"",ROUND(IF($F103="Rent shares",$E103*Setup!$B$16,IF($F103="Custom",IF(SUM($G103:$L103)=0,0,$E103*I103/SUM($G103:$L103)),$E103/COUNTA(Setup!$A$14:$A$19))),2))</f>
        <v/>
      </c>
      <c r="P103" s="9">
        <f>IF(OR($E103="",P$2=""),"",ROUND(IF($F103="Rent shares",$E103*Setup!$B$17,IF($F103="Custom",IF(SUM($G103:$L103)=0,0,$E103*J103/SUM($G103:$L103)),$E103/COUNTA(Setup!$A$14:$A$19))),2))</f>
        <v/>
      </c>
      <c r="Q103" s="9">
        <f>IF(OR($E103="",Q$2=""),"",ROUND(IF($F103="Rent shares",$E103*Setup!$B$18,IF($F103="Custom",IF(SUM($G103:$L103)=0,0,$E103*K103/SUM($G103:$L103)),$E103/COUNTA(Setup!$A$14:$A$19))),2))</f>
        <v/>
      </c>
      <c r="R103" s="9">
        <f>IF(OR($E103="",R$2=""),"",ROUND(IF($F103="Rent shares",$E103*Setup!$B$19,IF($F103="Custom",IF(SUM($G103:$L103)=0,0,$E103*L103/SUM($G103:$L103)),$E103/COUNTA(Setup!$A$14:$A$19))),2))</f>
        <v/>
      </c>
      <c r="S103" s="5">
        <f>IF($E103="","",IF(ABS(SUM(M103:R103)-$E103)&lt;0.02,"OK","CHECK"))</f>
        <v/>
      </c>
      <c r="T103" s="4">
        <f>IF($A103="","",YEAR($A103)*100+MONTH($A103))</f>
        <v/>
      </c>
    </row>
    <row r="104">
      <c r="A104" s="18" t="n"/>
      <c r="E104" s="6" t="n"/>
      <c r="M104" s="9">
        <f>IF(OR($E104="",M$2=""),"",ROUND(IF($F104="Rent shares",$E104*Setup!$B$14,IF($F104="Custom",IF(SUM($G104:$L104)=0,0,$E104*G104/SUM($G104:$L104)),$E104/COUNTA(Setup!$A$14:$A$19))),2))</f>
        <v/>
      </c>
      <c r="N104" s="9">
        <f>IF(OR($E104="",N$2=""),"",ROUND(IF($F104="Rent shares",$E104*Setup!$B$15,IF($F104="Custom",IF(SUM($G104:$L104)=0,0,$E104*H104/SUM($G104:$L104)),$E104/COUNTA(Setup!$A$14:$A$19))),2))</f>
        <v/>
      </c>
      <c r="O104" s="9">
        <f>IF(OR($E104="",O$2=""),"",ROUND(IF($F104="Rent shares",$E104*Setup!$B$16,IF($F104="Custom",IF(SUM($G104:$L104)=0,0,$E104*I104/SUM($G104:$L104)),$E104/COUNTA(Setup!$A$14:$A$19))),2))</f>
        <v/>
      </c>
      <c r="P104" s="9">
        <f>IF(OR($E104="",P$2=""),"",ROUND(IF($F104="Rent shares",$E104*Setup!$B$17,IF($F104="Custom",IF(SUM($G104:$L104)=0,0,$E104*J104/SUM($G104:$L104)),$E104/COUNTA(Setup!$A$14:$A$19))),2))</f>
        <v/>
      </c>
      <c r="Q104" s="9">
        <f>IF(OR($E104="",Q$2=""),"",ROUND(IF($F104="Rent shares",$E104*Setup!$B$18,IF($F104="Custom",IF(SUM($G104:$L104)=0,0,$E104*K104/SUM($G104:$L104)),$E104/COUNTA(Setup!$A$14:$A$19))),2))</f>
        <v/>
      </c>
      <c r="R104" s="9">
        <f>IF(OR($E104="",R$2=""),"",ROUND(IF($F104="Rent shares",$E104*Setup!$B$19,IF($F104="Custom",IF(SUM($G104:$L104)=0,0,$E104*L104/SUM($G104:$L104)),$E104/COUNTA(Setup!$A$14:$A$19))),2))</f>
        <v/>
      </c>
      <c r="S104" s="5">
        <f>IF($E104="","",IF(ABS(SUM(M104:R104)-$E104)&lt;0.02,"OK","CHECK"))</f>
        <v/>
      </c>
      <c r="T104" s="4">
        <f>IF($A104="","",YEAR($A104)*100+MONTH($A104))</f>
        <v/>
      </c>
    </row>
    <row r="105">
      <c r="A105" s="18" t="n"/>
      <c r="E105" s="6" t="n"/>
      <c r="M105" s="9">
        <f>IF(OR($E105="",M$2=""),"",ROUND(IF($F105="Rent shares",$E105*Setup!$B$14,IF($F105="Custom",IF(SUM($G105:$L105)=0,0,$E105*G105/SUM($G105:$L105)),$E105/COUNTA(Setup!$A$14:$A$19))),2))</f>
        <v/>
      </c>
      <c r="N105" s="9">
        <f>IF(OR($E105="",N$2=""),"",ROUND(IF($F105="Rent shares",$E105*Setup!$B$15,IF($F105="Custom",IF(SUM($G105:$L105)=0,0,$E105*H105/SUM($G105:$L105)),$E105/COUNTA(Setup!$A$14:$A$19))),2))</f>
        <v/>
      </c>
      <c r="O105" s="9">
        <f>IF(OR($E105="",O$2=""),"",ROUND(IF($F105="Rent shares",$E105*Setup!$B$16,IF($F105="Custom",IF(SUM($G105:$L105)=0,0,$E105*I105/SUM($G105:$L105)),$E105/COUNTA(Setup!$A$14:$A$19))),2))</f>
        <v/>
      </c>
      <c r="P105" s="9">
        <f>IF(OR($E105="",P$2=""),"",ROUND(IF($F105="Rent shares",$E105*Setup!$B$17,IF($F105="Custom",IF(SUM($G105:$L105)=0,0,$E105*J105/SUM($G105:$L105)),$E105/COUNTA(Setup!$A$14:$A$19))),2))</f>
        <v/>
      </c>
      <c r="Q105" s="9">
        <f>IF(OR($E105="",Q$2=""),"",ROUND(IF($F105="Rent shares",$E105*Setup!$B$18,IF($F105="Custom",IF(SUM($G105:$L105)=0,0,$E105*K105/SUM($G105:$L105)),$E105/COUNTA(Setup!$A$14:$A$19))),2))</f>
        <v/>
      </c>
      <c r="R105" s="9">
        <f>IF(OR($E105="",R$2=""),"",ROUND(IF($F105="Rent shares",$E105*Setup!$B$19,IF($F105="Custom",IF(SUM($G105:$L105)=0,0,$E105*L105/SUM($G105:$L105)),$E105/COUNTA(Setup!$A$14:$A$19))),2))</f>
        <v/>
      </c>
      <c r="S105" s="5">
        <f>IF($E105="","",IF(ABS(SUM(M105:R105)-$E105)&lt;0.02,"OK","CHECK"))</f>
        <v/>
      </c>
      <c r="T105" s="4">
        <f>IF($A105="","",YEAR($A105)*100+MONTH($A105))</f>
        <v/>
      </c>
    </row>
    <row r="106">
      <c r="A106" s="18" t="n"/>
      <c r="E106" s="6" t="n"/>
      <c r="M106" s="9">
        <f>IF(OR($E106="",M$2=""),"",ROUND(IF($F106="Rent shares",$E106*Setup!$B$14,IF($F106="Custom",IF(SUM($G106:$L106)=0,0,$E106*G106/SUM($G106:$L106)),$E106/COUNTA(Setup!$A$14:$A$19))),2))</f>
        <v/>
      </c>
      <c r="N106" s="9">
        <f>IF(OR($E106="",N$2=""),"",ROUND(IF($F106="Rent shares",$E106*Setup!$B$15,IF($F106="Custom",IF(SUM($G106:$L106)=0,0,$E106*H106/SUM($G106:$L106)),$E106/COUNTA(Setup!$A$14:$A$19))),2))</f>
        <v/>
      </c>
      <c r="O106" s="9">
        <f>IF(OR($E106="",O$2=""),"",ROUND(IF($F106="Rent shares",$E106*Setup!$B$16,IF($F106="Custom",IF(SUM($G106:$L106)=0,0,$E106*I106/SUM($G106:$L106)),$E106/COUNTA(Setup!$A$14:$A$19))),2))</f>
        <v/>
      </c>
      <c r="P106" s="9">
        <f>IF(OR($E106="",P$2=""),"",ROUND(IF($F106="Rent shares",$E106*Setup!$B$17,IF($F106="Custom",IF(SUM($G106:$L106)=0,0,$E106*J106/SUM($G106:$L106)),$E106/COUNTA(Setup!$A$14:$A$19))),2))</f>
        <v/>
      </c>
      <c r="Q106" s="9">
        <f>IF(OR($E106="",Q$2=""),"",ROUND(IF($F106="Rent shares",$E106*Setup!$B$18,IF($F106="Custom",IF(SUM($G106:$L106)=0,0,$E106*K106/SUM($G106:$L106)),$E106/COUNTA(Setup!$A$14:$A$19))),2))</f>
        <v/>
      </c>
      <c r="R106" s="9">
        <f>IF(OR($E106="",R$2=""),"",ROUND(IF($F106="Rent shares",$E106*Setup!$B$19,IF($F106="Custom",IF(SUM($G106:$L106)=0,0,$E106*L106/SUM($G106:$L106)),$E106/COUNTA(Setup!$A$14:$A$19))),2))</f>
        <v/>
      </c>
      <c r="S106" s="5">
        <f>IF($E106="","",IF(ABS(SUM(M106:R106)-$E106)&lt;0.02,"OK","CHECK"))</f>
        <v/>
      </c>
      <c r="T106" s="4">
        <f>IF($A106="","",YEAR($A106)*100+MONTH($A106))</f>
        <v/>
      </c>
    </row>
    <row r="107">
      <c r="A107" s="18" t="n"/>
      <c r="E107" s="6" t="n"/>
      <c r="M107" s="9">
        <f>IF(OR($E107="",M$2=""),"",ROUND(IF($F107="Rent shares",$E107*Setup!$B$14,IF($F107="Custom",IF(SUM($G107:$L107)=0,0,$E107*G107/SUM($G107:$L107)),$E107/COUNTA(Setup!$A$14:$A$19))),2))</f>
        <v/>
      </c>
      <c r="N107" s="9">
        <f>IF(OR($E107="",N$2=""),"",ROUND(IF($F107="Rent shares",$E107*Setup!$B$15,IF($F107="Custom",IF(SUM($G107:$L107)=0,0,$E107*H107/SUM($G107:$L107)),$E107/COUNTA(Setup!$A$14:$A$19))),2))</f>
        <v/>
      </c>
      <c r="O107" s="9">
        <f>IF(OR($E107="",O$2=""),"",ROUND(IF($F107="Rent shares",$E107*Setup!$B$16,IF($F107="Custom",IF(SUM($G107:$L107)=0,0,$E107*I107/SUM($G107:$L107)),$E107/COUNTA(Setup!$A$14:$A$19))),2))</f>
        <v/>
      </c>
      <c r="P107" s="9">
        <f>IF(OR($E107="",P$2=""),"",ROUND(IF($F107="Rent shares",$E107*Setup!$B$17,IF($F107="Custom",IF(SUM($G107:$L107)=0,0,$E107*J107/SUM($G107:$L107)),$E107/COUNTA(Setup!$A$14:$A$19))),2))</f>
        <v/>
      </c>
      <c r="Q107" s="9">
        <f>IF(OR($E107="",Q$2=""),"",ROUND(IF($F107="Rent shares",$E107*Setup!$B$18,IF($F107="Custom",IF(SUM($G107:$L107)=0,0,$E107*K107/SUM($G107:$L107)),$E107/COUNTA(Setup!$A$14:$A$19))),2))</f>
        <v/>
      </c>
      <c r="R107" s="9">
        <f>IF(OR($E107="",R$2=""),"",ROUND(IF($F107="Rent shares",$E107*Setup!$B$19,IF($F107="Custom",IF(SUM($G107:$L107)=0,0,$E107*L107/SUM($G107:$L107)),$E107/COUNTA(Setup!$A$14:$A$19))),2))</f>
        <v/>
      </c>
      <c r="S107" s="5">
        <f>IF($E107="","",IF(ABS(SUM(M107:R107)-$E107)&lt;0.02,"OK","CHECK"))</f>
        <v/>
      </c>
      <c r="T107" s="4">
        <f>IF($A107="","",YEAR($A107)*100+MONTH($A107))</f>
        <v/>
      </c>
    </row>
    <row r="108">
      <c r="A108" s="18" t="n"/>
      <c r="E108" s="6" t="n"/>
      <c r="M108" s="9">
        <f>IF(OR($E108="",M$2=""),"",ROUND(IF($F108="Rent shares",$E108*Setup!$B$14,IF($F108="Custom",IF(SUM($G108:$L108)=0,0,$E108*G108/SUM($G108:$L108)),$E108/COUNTA(Setup!$A$14:$A$19))),2))</f>
        <v/>
      </c>
      <c r="N108" s="9">
        <f>IF(OR($E108="",N$2=""),"",ROUND(IF($F108="Rent shares",$E108*Setup!$B$15,IF($F108="Custom",IF(SUM($G108:$L108)=0,0,$E108*H108/SUM($G108:$L108)),$E108/COUNTA(Setup!$A$14:$A$19))),2))</f>
        <v/>
      </c>
      <c r="O108" s="9">
        <f>IF(OR($E108="",O$2=""),"",ROUND(IF($F108="Rent shares",$E108*Setup!$B$16,IF($F108="Custom",IF(SUM($G108:$L108)=0,0,$E108*I108/SUM($G108:$L108)),$E108/COUNTA(Setup!$A$14:$A$19))),2))</f>
        <v/>
      </c>
      <c r="P108" s="9">
        <f>IF(OR($E108="",P$2=""),"",ROUND(IF($F108="Rent shares",$E108*Setup!$B$17,IF($F108="Custom",IF(SUM($G108:$L108)=0,0,$E108*J108/SUM($G108:$L108)),$E108/COUNTA(Setup!$A$14:$A$19))),2))</f>
        <v/>
      </c>
      <c r="Q108" s="9">
        <f>IF(OR($E108="",Q$2=""),"",ROUND(IF($F108="Rent shares",$E108*Setup!$B$18,IF($F108="Custom",IF(SUM($G108:$L108)=0,0,$E108*K108/SUM($G108:$L108)),$E108/COUNTA(Setup!$A$14:$A$19))),2))</f>
        <v/>
      </c>
      <c r="R108" s="9">
        <f>IF(OR($E108="",R$2=""),"",ROUND(IF($F108="Rent shares",$E108*Setup!$B$19,IF($F108="Custom",IF(SUM($G108:$L108)=0,0,$E108*L108/SUM($G108:$L108)),$E108/COUNTA(Setup!$A$14:$A$19))),2))</f>
        <v/>
      </c>
      <c r="S108" s="5">
        <f>IF($E108="","",IF(ABS(SUM(M108:R108)-$E108)&lt;0.02,"OK","CHECK"))</f>
        <v/>
      </c>
      <c r="T108" s="4">
        <f>IF($A108="","",YEAR($A108)*100+MONTH($A108))</f>
        <v/>
      </c>
    </row>
    <row r="109">
      <c r="A109" s="18" t="n"/>
      <c r="E109" s="6" t="n"/>
      <c r="M109" s="9">
        <f>IF(OR($E109="",M$2=""),"",ROUND(IF($F109="Rent shares",$E109*Setup!$B$14,IF($F109="Custom",IF(SUM($G109:$L109)=0,0,$E109*G109/SUM($G109:$L109)),$E109/COUNTA(Setup!$A$14:$A$19))),2))</f>
        <v/>
      </c>
      <c r="N109" s="9">
        <f>IF(OR($E109="",N$2=""),"",ROUND(IF($F109="Rent shares",$E109*Setup!$B$15,IF($F109="Custom",IF(SUM($G109:$L109)=0,0,$E109*H109/SUM($G109:$L109)),$E109/COUNTA(Setup!$A$14:$A$19))),2))</f>
        <v/>
      </c>
      <c r="O109" s="9">
        <f>IF(OR($E109="",O$2=""),"",ROUND(IF($F109="Rent shares",$E109*Setup!$B$16,IF($F109="Custom",IF(SUM($G109:$L109)=0,0,$E109*I109/SUM($G109:$L109)),$E109/COUNTA(Setup!$A$14:$A$19))),2))</f>
        <v/>
      </c>
      <c r="P109" s="9">
        <f>IF(OR($E109="",P$2=""),"",ROUND(IF($F109="Rent shares",$E109*Setup!$B$17,IF($F109="Custom",IF(SUM($G109:$L109)=0,0,$E109*J109/SUM($G109:$L109)),$E109/COUNTA(Setup!$A$14:$A$19))),2))</f>
        <v/>
      </c>
      <c r="Q109" s="9">
        <f>IF(OR($E109="",Q$2=""),"",ROUND(IF($F109="Rent shares",$E109*Setup!$B$18,IF($F109="Custom",IF(SUM($G109:$L109)=0,0,$E109*K109/SUM($G109:$L109)),$E109/COUNTA(Setup!$A$14:$A$19))),2))</f>
        <v/>
      </c>
      <c r="R109" s="9">
        <f>IF(OR($E109="",R$2=""),"",ROUND(IF($F109="Rent shares",$E109*Setup!$B$19,IF($F109="Custom",IF(SUM($G109:$L109)=0,0,$E109*L109/SUM($G109:$L109)),$E109/COUNTA(Setup!$A$14:$A$19))),2))</f>
        <v/>
      </c>
      <c r="S109" s="5">
        <f>IF($E109="","",IF(ABS(SUM(M109:R109)-$E109)&lt;0.02,"OK","CHECK"))</f>
        <v/>
      </c>
      <c r="T109" s="4">
        <f>IF($A109="","",YEAR($A109)*100+MONTH($A109))</f>
        <v/>
      </c>
    </row>
    <row r="110">
      <c r="A110" s="18" t="n"/>
      <c r="E110" s="6" t="n"/>
      <c r="M110" s="9">
        <f>IF(OR($E110="",M$2=""),"",ROUND(IF($F110="Rent shares",$E110*Setup!$B$14,IF($F110="Custom",IF(SUM($G110:$L110)=0,0,$E110*G110/SUM($G110:$L110)),$E110/COUNTA(Setup!$A$14:$A$19))),2))</f>
        <v/>
      </c>
      <c r="N110" s="9">
        <f>IF(OR($E110="",N$2=""),"",ROUND(IF($F110="Rent shares",$E110*Setup!$B$15,IF($F110="Custom",IF(SUM($G110:$L110)=0,0,$E110*H110/SUM($G110:$L110)),$E110/COUNTA(Setup!$A$14:$A$19))),2))</f>
        <v/>
      </c>
      <c r="O110" s="9">
        <f>IF(OR($E110="",O$2=""),"",ROUND(IF($F110="Rent shares",$E110*Setup!$B$16,IF($F110="Custom",IF(SUM($G110:$L110)=0,0,$E110*I110/SUM($G110:$L110)),$E110/COUNTA(Setup!$A$14:$A$19))),2))</f>
        <v/>
      </c>
      <c r="P110" s="9">
        <f>IF(OR($E110="",P$2=""),"",ROUND(IF($F110="Rent shares",$E110*Setup!$B$17,IF($F110="Custom",IF(SUM($G110:$L110)=0,0,$E110*J110/SUM($G110:$L110)),$E110/COUNTA(Setup!$A$14:$A$19))),2))</f>
        <v/>
      </c>
      <c r="Q110" s="9">
        <f>IF(OR($E110="",Q$2=""),"",ROUND(IF($F110="Rent shares",$E110*Setup!$B$18,IF($F110="Custom",IF(SUM($G110:$L110)=0,0,$E110*K110/SUM($G110:$L110)),$E110/COUNTA(Setup!$A$14:$A$19))),2))</f>
        <v/>
      </c>
      <c r="R110" s="9">
        <f>IF(OR($E110="",R$2=""),"",ROUND(IF($F110="Rent shares",$E110*Setup!$B$19,IF($F110="Custom",IF(SUM($G110:$L110)=0,0,$E110*L110/SUM($G110:$L110)),$E110/COUNTA(Setup!$A$14:$A$19))),2))</f>
        <v/>
      </c>
      <c r="S110" s="5">
        <f>IF($E110="","",IF(ABS(SUM(M110:R110)-$E110)&lt;0.02,"OK","CHECK"))</f>
        <v/>
      </c>
      <c r="T110" s="4">
        <f>IF($A110="","",YEAR($A110)*100+MONTH($A110))</f>
        <v/>
      </c>
    </row>
    <row r="111">
      <c r="A111" s="18" t="n"/>
      <c r="E111" s="6" t="n"/>
      <c r="M111" s="9">
        <f>IF(OR($E111="",M$2=""),"",ROUND(IF($F111="Rent shares",$E111*Setup!$B$14,IF($F111="Custom",IF(SUM($G111:$L111)=0,0,$E111*G111/SUM($G111:$L111)),$E111/COUNTA(Setup!$A$14:$A$19))),2))</f>
        <v/>
      </c>
      <c r="N111" s="9">
        <f>IF(OR($E111="",N$2=""),"",ROUND(IF($F111="Rent shares",$E111*Setup!$B$15,IF($F111="Custom",IF(SUM($G111:$L111)=0,0,$E111*H111/SUM($G111:$L111)),$E111/COUNTA(Setup!$A$14:$A$19))),2))</f>
        <v/>
      </c>
      <c r="O111" s="9">
        <f>IF(OR($E111="",O$2=""),"",ROUND(IF($F111="Rent shares",$E111*Setup!$B$16,IF($F111="Custom",IF(SUM($G111:$L111)=0,0,$E111*I111/SUM($G111:$L111)),$E111/COUNTA(Setup!$A$14:$A$19))),2))</f>
        <v/>
      </c>
      <c r="P111" s="9">
        <f>IF(OR($E111="",P$2=""),"",ROUND(IF($F111="Rent shares",$E111*Setup!$B$17,IF($F111="Custom",IF(SUM($G111:$L111)=0,0,$E111*J111/SUM($G111:$L111)),$E111/COUNTA(Setup!$A$14:$A$19))),2))</f>
        <v/>
      </c>
      <c r="Q111" s="9">
        <f>IF(OR($E111="",Q$2=""),"",ROUND(IF($F111="Rent shares",$E111*Setup!$B$18,IF($F111="Custom",IF(SUM($G111:$L111)=0,0,$E111*K111/SUM($G111:$L111)),$E111/COUNTA(Setup!$A$14:$A$19))),2))</f>
        <v/>
      </c>
      <c r="R111" s="9">
        <f>IF(OR($E111="",R$2=""),"",ROUND(IF($F111="Rent shares",$E111*Setup!$B$19,IF($F111="Custom",IF(SUM($G111:$L111)=0,0,$E111*L111/SUM($G111:$L111)),$E111/COUNTA(Setup!$A$14:$A$19))),2))</f>
        <v/>
      </c>
      <c r="S111" s="5">
        <f>IF($E111="","",IF(ABS(SUM(M111:R111)-$E111)&lt;0.02,"OK","CHECK"))</f>
        <v/>
      </c>
      <c r="T111" s="4">
        <f>IF($A111="","",YEAR($A111)*100+MONTH($A111))</f>
        <v/>
      </c>
    </row>
    <row r="112">
      <c r="A112" s="18" t="n"/>
      <c r="E112" s="6" t="n"/>
      <c r="M112" s="9">
        <f>IF(OR($E112="",M$2=""),"",ROUND(IF($F112="Rent shares",$E112*Setup!$B$14,IF($F112="Custom",IF(SUM($G112:$L112)=0,0,$E112*G112/SUM($G112:$L112)),$E112/COUNTA(Setup!$A$14:$A$19))),2))</f>
        <v/>
      </c>
      <c r="N112" s="9">
        <f>IF(OR($E112="",N$2=""),"",ROUND(IF($F112="Rent shares",$E112*Setup!$B$15,IF($F112="Custom",IF(SUM($G112:$L112)=0,0,$E112*H112/SUM($G112:$L112)),$E112/COUNTA(Setup!$A$14:$A$19))),2))</f>
        <v/>
      </c>
      <c r="O112" s="9">
        <f>IF(OR($E112="",O$2=""),"",ROUND(IF($F112="Rent shares",$E112*Setup!$B$16,IF($F112="Custom",IF(SUM($G112:$L112)=0,0,$E112*I112/SUM($G112:$L112)),$E112/COUNTA(Setup!$A$14:$A$19))),2))</f>
        <v/>
      </c>
      <c r="P112" s="9">
        <f>IF(OR($E112="",P$2=""),"",ROUND(IF($F112="Rent shares",$E112*Setup!$B$17,IF($F112="Custom",IF(SUM($G112:$L112)=0,0,$E112*J112/SUM($G112:$L112)),$E112/COUNTA(Setup!$A$14:$A$19))),2))</f>
        <v/>
      </c>
      <c r="Q112" s="9">
        <f>IF(OR($E112="",Q$2=""),"",ROUND(IF($F112="Rent shares",$E112*Setup!$B$18,IF($F112="Custom",IF(SUM($G112:$L112)=0,0,$E112*K112/SUM($G112:$L112)),$E112/COUNTA(Setup!$A$14:$A$19))),2))</f>
        <v/>
      </c>
      <c r="R112" s="9">
        <f>IF(OR($E112="",R$2=""),"",ROUND(IF($F112="Rent shares",$E112*Setup!$B$19,IF($F112="Custom",IF(SUM($G112:$L112)=0,0,$E112*L112/SUM($G112:$L112)),$E112/COUNTA(Setup!$A$14:$A$19))),2))</f>
        <v/>
      </c>
      <c r="S112" s="5">
        <f>IF($E112="","",IF(ABS(SUM(M112:R112)-$E112)&lt;0.02,"OK","CHECK"))</f>
        <v/>
      </c>
      <c r="T112" s="4">
        <f>IF($A112="","",YEAR($A112)*100+MONTH($A112))</f>
        <v/>
      </c>
    </row>
    <row r="113">
      <c r="A113" s="18" t="n"/>
      <c r="E113" s="6" t="n"/>
      <c r="M113" s="9">
        <f>IF(OR($E113="",M$2=""),"",ROUND(IF($F113="Rent shares",$E113*Setup!$B$14,IF($F113="Custom",IF(SUM($G113:$L113)=0,0,$E113*G113/SUM($G113:$L113)),$E113/COUNTA(Setup!$A$14:$A$19))),2))</f>
        <v/>
      </c>
      <c r="N113" s="9">
        <f>IF(OR($E113="",N$2=""),"",ROUND(IF($F113="Rent shares",$E113*Setup!$B$15,IF($F113="Custom",IF(SUM($G113:$L113)=0,0,$E113*H113/SUM($G113:$L113)),$E113/COUNTA(Setup!$A$14:$A$19))),2))</f>
        <v/>
      </c>
      <c r="O113" s="9">
        <f>IF(OR($E113="",O$2=""),"",ROUND(IF($F113="Rent shares",$E113*Setup!$B$16,IF($F113="Custom",IF(SUM($G113:$L113)=0,0,$E113*I113/SUM($G113:$L113)),$E113/COUNTA(Setup!$A$14:$A$19))),2))</f>
        <v/>
      </c>
      <c r="P113" s="9">
        <f>IF(OR($E113="",P$2=""),"",ROUND(IF($F113="Rent shares",$E113*Setup!$B$17,IF($F113="Custom",IF(SUM($G113:$L113)=0,0,$E113*J113/SUM($G113:$L113)),$E113/COUNTA(Setup!$A$14:$A$19))),2))</f>
        <v/>
      </c>
      <c r="Q113" s="9">
        <f>IF(OR($E113="",Q$2=""),"",ROUND(IF($F113="Rent shares",$E113*Setup!$B$18,IF($F113="Custom",IF(SUM($G113:$L113)=0,0,$E113*K113/SUM($G113:$L113)),$E113/COUNTA(Setup!$A$14:$A$19))),2))</f>
        <v/>
      </c>
      <c r="R113" s="9">
        <f>IF(OR($E113="",R$2=""),"",ROUND(IF($F113="Rent shares",$E113*Setup!$B$19,IF($F113="Custom",IF(SUM($G113:$L113)=0,0,$E113*L113/SUM($G113:$L113)),$E113/COUNTA(Setup!$A$14:$A$19))),2))</f>
        <v/>
      </c>
      <c r="S113" s="5">
        <f>IF($E113="","",IF(ABS(SUM(M113:R113)-$E113)&lt;0.02,"OK","CHECK"))</f>
        <v/>
      </c>
      <c r="T113" s="4">
        <f>IF($A113="","",YEAR($A113)*100+MONTH($A113))</f>
        <v/>
      </c>
    </row>
    <row r="114">
      <c r="A114" s="18" t="n"/>
      <c r="E114" s="6" t="n"/>
      <c r="M114" s="9">
        <f>IF(OR($E114="",M$2=""),"",ROUND(IF($F114="Rent shares",$E114*Setup!$B$14,IF($F114="Custom",IF(SUM($G114:$L114)=0,0,$E114*G114/SUM($G114:$L114)),$E114/COUNTA(Setup!$A$14:$A$19))),2))</f>
        <v/>
      </c>
      <c r="N114" s="9">
        <f>IF(OR($E114="",N$2=""),"",ROUND(IF($F114="Rent shares",$E114*Setup!$B$15,IF($F114="Custom",IF(SUM($G114:$L114)=0,0,$E114*H114/SUM($G114:$L114)),$E114/COUNTA(Setup!$A$14:$A$19))),2))</f>
        <v/>
      </c>
      <c r="O114" s="9">
        <f>IF(OR($E114="",O$2=""),"",ROUND(IF($F114="Rent shares",$E114*Setup!$B$16,IF($F114="Custom",IF(SUM($G114:$L114)=0,0,$E114*I114/SUM($G114:$L114)),$E114/COUNTA(Setup!$A$14:$A$19))),2))</f>
        <v/>
      </c>
      <c r="P114" s="9">
        <f>IF(OR($E114="",P$2=""),"",ROUND(IF($F114="Rent shares",$E114*Setup!$B$17,IF($F114="Custom",IF(SUM($G114:$L114)=0,0,$E114*J114/SUM($G114:$L114)),$E114/COUNTA(Setup!$A$14:$A$19))),2))</f>
        <v/>
      </c>
      <c r="Q114" s="9">
        <f>IF(OR($E114="",Q$2=""),"",ROUND(IF($F114="Rent shares",$E114*Setup!$B$18,IF($F114="Custom",IF(SUM($G114:$L114)=0,0,$E114*K114/SUM($G114:$L114)),$E114/COUNTA(Setup!$A$14:$A$19))),2))</f>
        <v/>
      </c>
      <c r="R114" s="9">
        <f>IF(OR($E114="",R$2=""),"",ROUND(IF($F114="Rent shares",$E114*Setup!$B$19,IF($F114="Custom",IF(SUM($G114:$L114)=0,0,$E114*L114/SUM($G114:$L114)),$E114/COUNTA(Setup!$A$14:$A$19))),2))</f>
        <v/>
      </c>
      <c r="S114" s="5">
        <f>IF($E114="","",IF(ABS(SUM(M114:R114)-$E114)&lt;0.02,"OK","CHECK"))</f>
        <v/>
      </c>
      <c r="T114" s="4">
        <f>IF($A114="","",YEAR($A114)*100+MONTH($A114))</f>
        <v/>
      </c>
    </row>
    <row r="115">
      <c r="A115" s="18" t="n"/>
      <c r="E115" s="6" t="n"/>
      <c r="M115" s="9">
        <f>IF(OR($E115="",M$2=""),"",ROUND(IF($F115="Rent shares",$E115*Setup!$B$14,IF($F115="Custom",IF(SUM($G115:$L115)=0,0,$E115*G115/SUM($G115:$L115)),$E115/COUNTA(Setup!$A$14:$A$19))),2))</f>
        <v/>
      </c>
      <c r="N115" s="9">
        <f>IF(OR($E115="",N$2=""),"",ROUND(IF($F115="Rent shares",$E115*Setup!$B$15,IF($F115="Custom",IF(SUM($G115:$L115)=0,0,$E115*H115/SUM($G115:$L115)),$E115/COUNTA(Setup!$A$14:$A$19))),2))</f>
        <v/>
      </c>
      <c r="O115" s="9">
        <f>IF(OR($E115="",O$2=""),"",ROUND(IF($F115="Rent shares",$E115*Setup!$B$16,IF($F115="Custom",IF(SUM($G115:$L115)=0,0,$E115*I115/SUM($G115:$L115)),$E115/COUNTA(Setup!$A$14:$A$19))),2))</f>
        <v/>
      </c>
      <c r="P115" s="9">
        <f>IF(OR($E115="",P$2=""),"",ROUND(IF($F115="Rent shares",$E115*Setup!$B$17,IF($F115="Custom",IF(SUM($G115:$L115)=0,0,$E115*J115/SUM($G115:$L115)),$E115/COUNTA(Setup!$A$14:$A$19))),2))</f>
        <v/>
      </c>
      <c r="Q115" s="9">
        <f>IF(OR($E115="",Q$2=""),"",ROUND(IF($F115="Rent shares",$E115*Setup!$B$18,IF($F115="Custom",IF(SUM($G115:$L115)=0,0,$E115*K115/SUM($G115:$L115)),$E115/COUNTA(Setup!$A$14:$A$19))),2))</f>
        <v/>
      </c>
      <c r="R115" s="9">
        <f>IF(OR($E115="",R$2=""),"",ROUND(IF($F115="Rent shares",$E115*Setup!$B$19,IF($F115="Custom",IF(SUM($G115:$L115)=0,0,$E115*L115/SUM($G115:$L115)),$E115/COUNTA(Setup!$A$14:$A$19))),2))</f>
        <v/>
      </c>
      <c r="S115" s="5">
        <f>IF($E115="","",IF(ABS(SUM(M115:R115)-$E115)&lt;0.02,"OK","CHECK"))</f>
        <v/>
      </c>
      <c r="T115" s="4">
        <f>IF($A115="","",YEAR($A115)*100+MONTH($A115))</f>
        <v/>
      </c>
    </row>
    <row r="116">
      <c r="A116" s="18" t="n"/>
      <c r="E116" s="6" t="n"/>
      <c r="M116" s="9">
        <f>IF(OR($E116="",M$2=""),"",ROUND(IF($F116="Rent shares",$E116*Setup!$B$14,IF($F116="Custom",IF(SUM($G116:$L116)=0,0,$E116*G116/SUM($G116:$L116)),$E116/COUNTA(Setup!$A$14:$A$19))),2))</f>
        <v/>
      </c>
      <c r="N116" s="9">
        <f>IF(OR($E116="",N$2=""),"",ROUND(IF($F116="Rent shares",$E116*Setup!$B$15,IF($F116="Custom",IF(SUM($G116:$L116)=0,0,$E116*H116/SUM($G116:$L116)),$E116/COUNTA(Setup!$A$14:$A$19))),2))</f>
        <v/>
      </c>
      <c r="O116" s="9">
        <f>IF(OR($E116="",O$2=""),"",ROUND(IF($F116="Rent shares",$E116*Setup!$B$16,IF($F116="Custom",IF(SUM($G116:$L116)=0,0,$E116*I116/SUM($G116:$L116)),$E116/COUNTA(Setup!$A$14:$A$19))),2))</f>
        <v/>
      </c>
      <c r="P116" s="9">
        <f>IF(OR($E116="",P$2=""),"",ROUND(IF($F116="Rent shares",$E116*Setup!$B$17,IF($F116="Custom",IF(SUM($G116:$L116)=0,0,$E116*J116/SUM($G116:$L116)),$E116/COUNTA(Setup!$A$14:$A$19))),2))</f>
        <v/>
      </c>
      <c r="Q116" s="9">
        <f>IF(OR($E116="",Q$2=""),"",ROUND(IF($F116="Rent shares",$E116*Setup!$B$18,IF($F116="Custom",IF(SUM($G116:$L116)=0,0,$E116*K116/SUM($G116:$L116)),$E116/COUNTA(Setup!$A$14:$A$19))),2))</f>
        <v/>
      </c>
      <c r="R116" s="9">
        <f>IF(OR($E116="",R$2=""),"",ROUND(IF($F116="Rent shares",$E116*Setup!$B$19,IF($F116="Custom",IF(SUM($G116:$L116)=0,0,$E116*L116/SUM($G116:$L116)),$E116/COUNTA(Setup!$A$14:$A$19))),2))</f>
        <v/>
      </c>
      <c r="S116" s="5">
        <f>IF($E116="","",IF(ABS(SUM(M116:R116)-$E116)&lt;0.02,"OK","CHECK"))</f>
        <v/>
      </c>
      <c r="T116" s="4">
        <f>IF($A116="","",YEAR($A116)*100+MONTH($A116))</f>
        <v/>
      </c>
    </row>
    <row r="117">
      <c r="A117" s="18" t="n"/>
      <c r="E117" s="6" t="n"/>
      <c r="M117" s="9">
        <f>IF(OR($E117="",M$2=""),"",ROUND(IF($F117="Rent shares",$E117*Setup!$B$14,IF($F117="Custom",IF(SUM($G117:$L117)=0,0,$E117*G117/SUM($G117:$L117)),$E117/COUNTA(Setup!$A$14:$A$19))),2))</f>
        <v/>
      </c>
      <c r="N117" s="9">
        <f>IF(OR($E117="",N$2=""),"",ROUND(IF($F117="Rent shares",$E117*Setup!$B$15,IF($F117="Custom",IF(SUM($G117:$L117)=0,0,$E117*H117/SUM($G117:$L117)),$E117/COUNTA(Setup!$A$14:$A$19))),2))</f>
        <v/>
      </c>
      <c r="O117" s="9">
        <f>IF(OR($E117="",O$2=""),"",ROUND(IF($F117="Rent shares",$E117*Setup!$B$16,IF($F117="Custom",IF(SUM($G117:$L117)=0,0,$E117*I117/SUM($G117:$L117)),$E117/COUNTA(Setup!$A$14:$A$19))),2))</f>
        <v/>
      </c>
      <c r="P117" s="9">
        <f>IF(OR($E117="",P$2=""),"",ROUND(IF($F117="Rent shares",$E117*Setup!$B$17,IF($F117="Custom",IF(SUM($G117:$L117)=0,0,$E117*J117/SUM($G117:$L117)),$E117/COUNTA(Setup!$A$14:$A$19))),2))</f>
        <v/>
      </c>
      <c r="Q117" s="9">
        <f>IF(OR($E117="",Q$2=""),"",ROUND(IF($F117="Rent shares",$E117*Setup!$B$18,IF($F117="Custom",IF(SUM($G117:$L117)=0,0,$E117*K117/SUM($G117:$L117)),$E117/COUNTA(Setup!$A$14:$A$19))),2))</f>
        <v/>
      </c>
      <c r="R117" s="9">
        <f>IF(OR($E117="",R$2=""),"",ROUND(IF($F117="Rent shares",$E117*Setup!$B$19,IF($F117="Custom",IF(SUM($G117:$L117)=0,0,$E117*L117/SUM($G117:$L117)),$E117/COUNTA(Setup!$A$14:$A$19))),2))</f>
        <v/>
      </c>
      <c r="S117" s="5">
        <f>IF($E117="","",IF(ABS(SUM(M117:R117)-$E117)&lt;0.02,"OK","CHECK"))</f>
        <v/>
      </c>
      <c r="T117" s="4">
        <f>IF($A117="","",YEAR($A117)*100+MONTH($A117))</f>
        <v/>
      </c>
    </row>
    <row r="118">
      <c r="A118" s="18" t="n"/>
      <c r="E118" s="6" t="n"/>
      <c r="M118" s="9">
        <f>IF(OR($E118="",M$2=""),"",ROUND(IF($F118="Rent shares",$E118*Setup!$B$14,IF($F118="Custom",IF(SUM($G118:$L118)=0,0,$E118*G118/SUM($G118:$L118)),$E118/COUNTA(Setup!$A$14:$A$19))),2))</f>
        <v/>
      </c>
      <c r="N118" s="9">
        <f>IF(OR($E118="",N$2=""),"",ROUND(IF($F118="Rent shares",$E118*Setup!$B$15,IF($F118="Custom",IF(SUM($G118:$L118)=0,0,$E118*H118/SUM($G118:$L118)),$E118/COUNTA(Setup!$A$14:$A$19))),2))</f>
        <v/>
      </c>
      <c r="O118" s="9">
        <f>IF(OR($E118="",O$2=""),"",ROUND(IF($F118="Rent shares",$E118*Setup!$B$16,IF($F118="Custom",IF(SUM($G118:$L118)=0,0,$E118*I118/SUM($G118:$L118)),$E118/COUNTA(Setup!$A$14:$A$19))),2))</f>
        <v/>
      </c>
      <c r="P118" s="9">
        <f>IF(OR($E118="",P$2=""),"",ROUND(IF($F118="Rent shares",$E118*Setup!$B$17,IF($F118="Custom",IF(SUM($G118:$L118)=0,0,$E118*J118/SUM($G118:$L118)),$E118/COUNTA(Setup!$A$14:$A$19))),2))</f>
        <v/>
      </c>
      <c r="Q118" s="9">
        <f>IF(OR($E118="",Q$2=""),"",ROUND(IF($F118="Rent shares",$E118*Setup!$B$18,IF($F118="Custom",IF(SUM($G118:$L118)=0,0,$E118*K118/SUM($G118:$L118)),$E118/COUNTA(Setup!$A$14:$A$19))),2))</f>
        <v/>
      </c>
      <c r="R118" s="9">
        <f>IF(OR($E118="",R$2=""),"",ROUND(IF($F118="Rent shares",$E118*Setup!$B$19,IF($F118="Custom",IF(SUM($G118:$L118)=0,0,$E118*L118/SUM($G118:$L118)),$E118/COUNTA(Setup!$A$14:$A$19))),2))</f>
        <v/>
      </c>
      <c r="S118" s="5">
        <f>IF($E118="","",IF(ABS(SUM(M118:R118)-$E118)&lt;0.02,"OK","CHECK"))</f>
        <v/>
      </c>
      <c r="T118" s="4">
        <f>IF($A118="","",YEAR($A118)*100+MONTH($A118))</f>
        <v/>
      </c>
    </row>
    <row r="119">
      <c r="A119" s="18" t="n"/>
      <c r="E119" s="6" t="n"/>
      <c r="M119" s="9">
        <f>IF(OR($E119="",M$2=""),"",ROUND(IF($F119="Rent shares",$E119*Setup!$B$14,IF($F119="Custom",IF(SUM($G119:$L119)=0,0,$E119*G119/SUM($G119:$L119)),$E119/COUNTA(Setup!$A$14:$A$19))),2))</f>
        <v/>
      </c>
      <c r="N119" s="9">
        <f>IF(OR($E119="",N$2=""),"",ROUND(IF($F119="Rent shares",$E119*Setup!$B$15,IF($F119="Custom",IF(SUM($G119:$L119)=0,0,$E119*H119/SUM($G119:$L119)),$E119/COUNTA(Setup!$A$14:$A$19))),2))</f>
        <v/>
      </c>
      <c r="O119" s="9">
        <f>IF(OR($E119="",O$2=""),"",ROUND(IF($F119="Rent shares",$E119*Setup!$B$16,IF($F119="Custom",IF(SUM($G119:$L119)=0,0,$E119*I119/SUM($G119:$L119)),$E119/COUNTA(Setup!$A$14:$A$19))),2))</f>
        <v/>
      </c>
      <c r="P119" s="9">
        <f>IF(OR($E119="",P$2=""),"",ROUND(IF($F119="Rent shares",$E119*Setup!$B$17,IF($F119="Custom",IF(SUM($G119:$L119)=0,0,$E119*J119/SUM($G119:$L119)),$E119/COUNTA(Setup!$A$14:$A$19))),2))</f>
        <v/>
      </c>
      <c r="Q119" s="9">
        <f>IF(OR($E119="",Q$2=""),"",ROUND(IF($F119="Rent shares",$E119*Setup!$B$18,IF($F119="Custom",IF(SUM($G119:$L119)=0,0,$E119*K119/SUM($G119:$L119)),$E119/COUNTA(Setup!$A$14:$A$19))),2))</f>
        <v/>
      </c>
      <c r="R119" s="9">
        <f>IF(OR($E119="",R$2=""),"",ROUND(IF($F119="Rent shares",$E119*Setup!$B$19,IF($F119="Custom",IF(SUM($G119:$L119)=0,0,$E119*L119/SUM($G119:$L119)),$E119/COUNTA(Setup!$A$14:$A$19))),2))</f>
        <v/>
      </c>
      <c r="S119" s="5">
        <f>IF($E119="","",IF(ABS(SUM(M119:R119)-$E119)&lt;0.02,"OK","CHECK"))</f>
        <v/>
      </c>
      <c r="T119" s="4">
        <f>IF($A119="","",YEAR($A119)*100+MONTH($A119))</f>
        <v/>
      </c>
    </row>
    <row r="120">
      <c r="A120" s="18" t="n"/>
      <c r="E120" s="6" t="n"/>
      <c r="M120" s="9">
        <f>IF(OR($E120="",M$2=""),"",ROUND(IF($F120="Rent shares",$E120*Setup!$B$14,IF($F120="Custom",IF(SUM($G120:$L120)=0,0,$E120*G120/SUM($G120:$L120)),$E120/COUNTA(Setup!$A$14:$A$19))),2))</f>
        <v/>
      </c>
      <c r="N120" s="9">
        <f>IF(OR($E120="",N$2=""),"",ROUND(IF($F120="Rent shares",$E120*Setup!$B$15,IF($F120="Custom",IF(SUM($G120:$L120)=0,0,$E120*H120/SUM($G120:$L120)),$E120/COUNTA(Setup!$A$14:$A$19))),2))</f>
        <v/>
      </c>
      <c r="O120" s="9">
        <f>IF(OR($E120="",O$2=""),"",ROUND(IF($F120="Rent shares",$E120*Setup!$B$16,IF($F120="Custom",IF(SUM($G120:$L120)=0,0,$E120*I120/SUM($G120:$L120)),$E120/COUNTA(Setup!$A$14:$A$19))),2))</f>
        <v/>
      </c>
      <c r="P120" s="9">
        <f>IF(OR($E120="",P$2=""),"",ROUND(IF($F120="Rent shares",$E120*Setup!$B$17,IF($F120="Custom",IF(SUM($G120:$L120)=0,0,$E120*J120/SUM($G120:$L120)),$E120/COUNTA(Setup!$A$14:$A$19))),2))</f>
        <v/>
      </c>
      <c r="Q120" s="9">
        <f>IF(OR($E120="",Q$2=""),"",ROUND(IF($F120="Rent shares",$E120*Setup!$B$18,IF($F120="Custom",IF(SUM($G120:$L120)=0,0,$E120*K120/SUM($G120:$L120)),$E120/COUNTA(Setup!$A$14:$A$19))),2))</f>
        <v/>
      </c>
      <c r="R120" s="9">
        <f>IF(OR($E120="",R$2=""),"",ROUND(IF($F120="Rent shares",$E120*Setup!$B$19,IF($F120="Custom",IF(SUM($G120:$L120)=0,0,$E120*L120/SUM($G120:$L120)),$E120/COUNTA(Setup!$A$14:$A$19))),2))</f>
        <v/>
      </c>
      <c r="S120" s="5">
        <f>IF($E120="","",IF(ABS(SUM(M120:R120)-$E120)&lt;0.02,"OK","CHECK"))</f>
        <v/>
      </c>
      <c r="T120" s="4">
        <f>IF($A120="","",YEAR($A120)*100+MONTH($A120))</f>
        <v/>
      </c>
    </row>
    <row r="121">
      <c r="A121" s="18" t="n"/>
      <c r="E121" s="6" t="n"/>
      <c r="M121" s="9">
        <f>IF(OR($E121="",M$2=""),"",ROUND(IF($F121="Rent shares",$E121*Setup!$B$14,IF($F121="Custom",IF(SUM($G121:$L121)=0,0,$E121*G121/SUM($G121:$L121)),$E121/COUNTA(Setup!$A$14:$A$19))),2))</f>
        <v/>
      </c>
      <c r="N121" s="9">
        <f>IF(OR($E121="",N$2=""),"",ROUND(IF($F121="Rent shares",$E121*Setup!$B$15,IF($F121="Custom",IF(SUM($G121:$L121)=0,0,$E121*H121/SUM($G121:$L121)),$E121/COUNTA(Setup!$A$14:$A$19))),2))</f>
        <v/>
      </c>
      <c r="O121" s="9">
        <f>IF(OR($E121="",O$2=""),"",ROUND(IF($F121="Rent shares",$E121*Setup!$B$16,IF($F121="Custom",IF(SUM($G121:$L121)=0,0,$E121*I121/SUM($G121:$L121)),$E121/COUNTA(Setup!$A$14:$A$19))),2))</f>
        <v/>
      </c>
      <c r="P121" s="9">
        <f>IF(OR($E121="",P$2=""),"",ROUND(IF($F121="Rent shares",$E121*Setup!$B$17,IF($F121="Custom",IF(SUM($G121:$L121)=0,0,$E121*J121/SUM($G121:$L121)),$E121/COUNTA(Setup!$A$14:$A$19))),2))</f>
        <v/>
      </c>
      <c r="Q121" s="9">
        <f>IF(OR($E121="",Q$2=""),"",ROUND(IF($F121="Rent shares",$E121*Setup!$B$18,IF($F121="Custom",IF(SUM($G121:$L121)=0,0,$E121*K121/SUM($G121:$L121)),$E121/COUNTA(Setup!$A$14:$A$19))),2))</f>
        <v/>
      </c>
      <c r="R121" s="9">
        <f>IF(OR($E121="",R$2=""),"",ROUND(IF($F121="Rent shares",$E121*Setup!$B$19,IF($F121="Custom",IF(SUM($G121:$L121)=0,0,$E121*L121/SUM($G121:$L121)),$E121/COUNTA(Setup!$A$14:$A$19))),2))</f>
        <v/>
      </c>
      <c r="S121" s="5">
        <f>IF($E121="","",IF(ABS(SUM(M121:R121)-$E121)&lt;0.02,"OK","CHECK"))</f>
        <v/>
      </c>
      <c r="T121" s="4">
        <f>IF($A121="","",YEAR($A121)*100+MONTH($A121))</f>
        <v/>
      </c>
    </row>
    <row r="122">
      <c r="A122" s="18" t="n"/>
      <c r="E122" s="6" t="n"/>
      <c r="M122" s="9">
        <f>IF(OR($E122="",M$2=""),"",ROUND(IF($F122="Rent shares",$E122*Setup!$B$14,IF($F122="Custom",IF(SUM($G122:$L122)=0,0,$E122*G122/SUM($G122:$L122)),$E122/COUNTA(Setup!$A$14:$A$19))),2))</f>
        <v/>
      </c>
      <c r="N122" s="9">
        <f>IF(OR($E122="",N$2=""),"",ROUND(IF($F122="Rent shares",$E122*Setup!$B$15,IF($F122="Custom",IF(SUM($G122:$L122)=0,0,$E122*H122/SUM($G122:$L122)),$E122/COUNTA(Setup!$A$14:$A$19))),2))</f>
        <v/>
      </c>
      <c r="O122" s="9">
        <f>IF(OR($E122="",O$2=""),"",ROUND(IF($F122="Rent shares",$E122*Setup!$B$16,IF($F122="Custom",IF(SUM($G122:$L122)=0,0,$E122*I122/SUM($G122:$L122)),$E122/COUNTA(Setup!$A$14:$A$19))),2))</f>
        <v/>
      </c>
      <c r="P122" s="9">
        <f>IF(OR($E122="",P$2=""),"",ROUND(IF($F122="Rent shares",$E122*Setup!$B$17,IF($F122="Custom",IF(SUM($G122:$L122)=0,0,$E122*J122/SUM($G122:$L122)),$E122/COUNTA(Setup!$A$14:$A$19))),2))</f>
        <v/>
      </c>
      <c r="Q122" s="9">
        <f>IF(OR($E122="",Q$2=""),"",ROUND(IF($F122="Rent shares",$E122*Setup!$B$18,IF($F122="Custom",IF(SUM($G122:$L122)=0,0,$E122*K122/SUM($G122:$L122)),$E122/COUNTA(Setup!$A$14:$A$19))),2))</f>
        <v/>
      </c>
      <c r="R122" s="9">
        <f>IF(OR($E122="",R$2=""),"",ROUND(IF($F122="Rent shares",$E122*Setup!$B$19,IF($F122="Custom",IF(SUM($G122:$L122)=0,0,$E122*L122/SUM($G122:$L122)),$E122/COUNTA(Setup!$A$14:$A$19))),2))</f>
        <v/>
      </c>
      <c r="S122" s="5">
        <f>IF($E122="","",IF(ABS(SUM(M122:R122)-$E122)&lt;0.02,"OK","CHECK"))</f>
        <v/>
      </c>
      <c r="T122" s="4">
        <f>IF($A122="","",YEAR($A122)*100+MONTH($A122))</f>
        <v/>
      </c>
    </row>
    <row r="123">
      <c r="A123" s="18" t="n"/>
      <c r="E123" s="6" t="n"/>
      <c r="M123" s="9">
        <f>IF(OR($E123="",M$2=""),"",ROUND(IF($F123="Rent shares",$E123*Setup!$B$14,IF($F123="Custom",IF(SUM($G123:$L123)=0,0,$E123*G123/SUM($G123:$L123)),$E123/COUNTA(Setup!$A$14:$A$19))),2))</f>
        <v/>
      </c>
      <c r="N123" s="9">
        <f>IF(OR($E123="",N$2=""),"",ROUND(IF($F123="Rent shares",$E123*Setup!$B$15,IF($F123="Custom",IF(SUM($G123:$L123)=0,0,$E123*H123/SUM($G123:$L123)),$E123/COUNTA(Setup!$A$14:$A$19))),2))</f>
        <v/>
      </c>
      <c r="O123" s="9">
        <f>IF(OR($E123="",O$2=""),"",ROUND(IF($F123="Rent shares",$E123*Setup!$B$16,IF($F123="Custom",IF(SUM($G123:$L123)=0,0,$E123*I123/SUM($G123:$L123)),$E123/COUNTA(Setup!$A$14:$A$19))),2))</f>
        <v/>
      </c>
      <c r="P123" s="9">
        <f>IF(OR($E123="",P$2=""),"",ROUND(IF($F123="Rent shares",$E123*Setup!$B$17,IF($F123="Custom",IF(SUM($G123:$L123)=0,0,$E123*J123/SUM($G123:$L123)),$E123/COUNTA(Setup!$A$14:$A$19))),2))</f>
        <v/>
      </c>
      <c r="Q123" s="9">
        <f>IF(OR($E123="",Q$2=""),"",ROUND(IF($F123="Rent shares",$E123*Setup!$B$18,IF($F123="Custom",IF(SUM($G123:$L123)=0,0,$E123*K123/SUM($G123:$L123)),$E123/COUNTA(Setup!$A$14:$A$19))),2))</f>
        <v/>
      </c>
      <c r="R123" s="9">
        <f>IF(OR($E123="",R$2=""),"",ROUND(IF($F123="Rent shares",$E123*Setup!$B$19,IF($F123="Custom",IF(SUM($G123:$L123)=0,0,$E123*L123/SUM($G123:$L123)),$E123/COUNTA(Setup!$A$14:$A$19))),2))</f>
        <v/>
      </c>
      <c r="S123" s="5">
        <f>IF($E123="","",IF(ABS(SUM(M123:R123)-$E123)&lt;0.02,"OK","CHECK"))</f>
        <v/>
      </c>
      <c r="T123" s="4">
        <f>IF($A123="","",YEAR($A123)*100+MONTH($A123))</f>
        <v/>
      </c>
    </row>
    <row r="124">
      <c r="A124" s="18" t="n"/>
      <c r="E124" s="6" t="n"/>
      <c r="M124" s="9">
        <f>IF(OR($E124="",M$2=""),"",ROUND(IF($F124="Rent shares",$E124*Setup!$B$14,IF($F124="Custom",IF(SUM($G124:$L124)=0,0,$E124*G124/SUM($G124:$L124)),$E124/COUNTA(Setup!$A$14:$A$19))),2))</f>
        <v/>
      </c>
      <c r="N124" s="9">
        <f>IF(OR($E124="",N$2=""),"",ROUND(IF($F124="Rent shares",$E124*Setup!$B$15,IF($F124="Custom",IF(SUM($G124:$L124)=0,0,$E124*H124/SUM($G124:$L124)),$E124/COUNTA(Setup!$A$14:$A$19))),2))</f>
        <v/>
      </c>
      <c r="O124" s="9">
        <f>IF(OR($E124="",O$2=""),"",ROUND(IF($F124="Rent shares",$E124*Setup!$B$16,IF($F124="Custom",IF(SUM($G124:$L124)=0,0,$E124*I124/SUM($G124:$L124)),$E124/COUNTA(Setup!$A$14:$A$19))),2))</f>
        <v/>
      </c>
      <c r="P124" s="9">
        <f>IF(OR($E124="",P$2=""),"",ROUND(IF($F124="Rent shares",$E124*Setup!$B$17,IF($F124="Custom",IF(SUM($G124:$L124)=0,0,$E124*J124/SUM($G124:$L124)),$E124/COUNTA(Setup!$A$14:$A$19))),2))</f>
        <v/>
      </c>
      <c r="Q124" s="9">
        <f>IF(OR($E124="",Q$2=""),"",ROUND(IF($F124="Rent shares",$E124*Setup!$B$18,IF($F124="Custom",IF(SUM($G124:$L124)=0,0,$E124*K124/SUM($G124:$L124)),$E124/COUNTA(Setup!$A$14:$A$19))),2))</f>
        <v/>
      </c>
      <c r="R124" s="9">
        <f>IF(OR($E124="",R$2=""),"",ROUND(IF($F124="Rent shares",$E124*Setup!$B$19,IF($F124="Custom",IF(SUM($G124:$L124)=0,0,$E124*L124/SUM($G124:$L124)),$E124/COUNTA(Setup!$A$14:$A$19))),2))</f>
        <v/>
      </c>
      <c r="S124" s="5">
        <f>IF($E124="","",IF(ABS(SUM(M124:R124)-$E124)&lt;0.02,"OK","CHECK"))</f>
        <v/>
      </c>
      <c r="T124" s="4">
        <f>IF($A124="","",YEAR($A124)*100+MONTH($A124))</f>
        <v/>
      </c>
    </row>
    <row r="125">
      <c r="A125" s="18" t="n"/>
      <c r="E125" s="6" t="n"/>
      <c r="M125" s="9">
        <f>IF(OR($E125="",M$2=""),"",ROUND(IF($F125="Rent shares",$E125*Setup!$B$14,IF($F125="Custom",IF(SUM($G125:$L125)=0,0,$E125*G125/SUM($G125:$L125)),$E125/COUNTA(Setup!$A$14:$A$19))),2))</f>
        <v/>
      </c>
      <c r="N125" s="9">
        <f>IF(OR($E125="",N$2=""),"",ROUND(IF($F125="Rent shares",$E125*Setup!$B$15,IF($F125="Custom",IF(SUM($G125:$L125)=0,0,$E125*H125/SUM($G125:$L125)),$E125/COUNTA(Setup!$A$14:$A$19))),2))</f>
        <v/>
      </c>
      <c r="O125" s="9">
        <f>IF(OR($E125="",O$2=""),"",ROUND(IF($F125="Rent shares",$E125*Setup!$B$16,IF($F125="Custom",IF(SUM($G125:$L125)=0,0,$E125*I125/SUM($G125:$L125)),$E125/COUNTA(Setup!$A$14:$A$19))),2))</f>
        <v/>
      </c>
      <c r="P125" s="9">
        <f>IF(OR($E125="",P$2=""),"",ROUND(IF($F125="Rent shares",$E125*Setup!$B$17,IF($F125="Custom",IF(SUM($G125:$L125)=0,0,$E125*J125/SUM($G125:$L125)),$E125/COUNTA(Setup!$A$14:$A$19))),2))</f>
        <v/>
      </c>
      <c r="Q125" s="9">
        <f>IF(OR($E125="",Q$2=""),"",ROUND(IF($F125="Rent shares",$E125*Setup!$B$18,IF($F125="Custom",IF(SUM($G125:$L125)=0,0,$E125*K125/SUM($G125:$L125)),$E125/COUNTA(Setup!$A$14:$A$19))),2))</f>
        <v/>
      </c>
      <c r="R125" s="9">
        <f>IF(OR($E125="",R$2=""),"",ROUND(IF($F125="Rent shares",$E125*Setup!$B$19,IF($F125="Custom",IF(SUM($G125:$L125)=0,0,$E125*L125/SUM($G125:$L125)),$E125/COUNTA(Setup!$A$14:$A$19))),2))</f>
        <v/>
      </c>
      <c r="S125" s="5">
        <f>IF($E125="","",IF(ABS(SUM(M125:R125)-$E125)&lt;0.02,"OK","CHECK"))</f>
        <v/>
      </c>
      <c r="T125" s="4">
        <f>IF($A125="","",YEAR($A125)*100+MONTH($A125))</f>
        <v/>
      </c>
    </row>
    <row r="126">
      <c r="A126" s="18" t="n"/>
      <c r="E126" s="6" t="n"/>
      <c r="M126" s="9">
        <f>IF(OR($E126="",M$2=""),"",ROUND(IF($F126="Rent shares",$E126*Setup!$B$14,IF($F126="Custom",IF(SUM($G126:$L126)=0,0,$E126*G126/SUM($G126:$L126)),$E126/COUNTA(Setup!$A$14:$A$19))),2))</f>
        <v/>
      </c>
      <c r="N126" s="9">
        <f>IF(OR($E126="",N$2=""),"",ROUND(IF($F126="Rent shares",$E126*Setup!$B$15,IF($F126="Custom",IF(SUM($G126:$L126)=0,0,$E126*H126/SUM($G126:$L126)),$E126/COUNTA(Setup!$A$14:$A$19))),2))</f>
        <v/>
      </c>
      <c r="O126" s="9">
        <f>IF(OR($E126="",O$2=""),"",ROUND(IF($F126="Rent shares",$E126*Setup!$B$16,IF($F126="Custom",IF(SUM($G126:$L126)=0,0,$E126*I126/SUM($G126:$L126)),$E126/COUNTA(Setup!$A$14:$A$19))),2))</f>
        <v/>
      </c>
      <c r="P126" s="9">
        <f>IF(OR($E126="",P$2=""),"",ROUND(IF($F126="Rent shares",$E126*Setup!$B$17,IF($F126="Custom",IF(SUM($G126:$L126)=0,0,$E126*J126/SUM($G126:$L126)),$E126/COUNTA(Setup!$A$14:$A$19))),2))</f>
        <v/>
      </c>
      <c r="Q126" s="9">
        <f>IF(OR($E126="",Q$2=""),"",ROUND(IF($F126="Rent shares",$E126*Setup!$B$18,IF($F126="Custom",IF(SUM($G126:$L126)=0,0,$E126*K126/SUM($G126:$L126)),$E126/COUNTA(Setup!$A$14:$A$19))),2))</f>
        <v/>
      </c>
      <c r="R126" s="9">
        <f>IF(OR($E126="",R$2=""),"",ROUND(IF($F126="Rent shares",$E126*Setup!$B$19,IF($F126="Custom",IF(SUM($G126:$L126)=0,0,$E126*L126/SUM($G126:$L126)),$E126/COUNTA(Setup!$A$14:$A$19))),2))</f>
        <v/>
      </c>
      <c r="S126" s="5">
        <f>IF($E126="","",IF(ABS(SUM(M126:R126)-$E126)&lt;0.02,"OK","CHECK"))</f>
        <v/>
      </c>
      <c r="T126" s="4">
        <f>IF($A126="","",YEAR($A126)*100+MONTH($A126))</f>
        <v/>
      </c>
    </row>
    <row r="127">
      <c r="A127" s="18" t="n"/>
      <c r="E127" s="6" t="n"/>
      <c r="M127" s="9">
        <f>IF(OR($E127="",M$2=""),"",ROUND(IF($F127="Rent shares",$E127*Setup!$B$14,IF($F127="Custom",IF(SUM($G127:$L127)=0,0,$E127*G127/SUM($G127:$L127)),$E127/COUNTA(Setup!$A$14:$A$19))),2))</f>
        <v/>
      </c>
      <c r="N127" s="9">
        <f>IF(OR($E127="",N$2=""),"",ROUND(IF($F127="Rent shares",$E127*Setup!$B$15,IF($F127="Custom",IF(SUM($G127:$L127)=0,0,$E127*H127/SUM($G127:$L127)),$E127/COUNTA(Setup!$A$14:$A$19))),2))</f>
        <v/>
      </c>
      <c r="O127" s="9">
        <f>IF(OR($E127="",O$2=""),"",ROUND(IF($F127="Rent shares",$E127*Setup!$B$16,IF($F127="Custom",IF(SUM($G127:$L127)=0,0,$E127*I127/SUM($G127:$L127)),$E127/COUNTA(Setup!$A$14:$A$19))),2))</f>
        <v/>
      </c>
      <c r="P127" s="9">
        <f>IF(OR($E127="",P$2=""),"",ROUND(IF($F127="Rent shares",$E127*Setup!$B$17,IF($F127="Custom",IF(SUM($G127:$L127)=0,0,$E127*J127/SUM($G127:$L127)),$E127/COUNTA(Setup!$A$14:$A$19))),2))</f>
        <v/>
      </c>
      <c r="Q127" s="9">
        <f>IF(OR($E127="",Q$2=""),"",ROUND(IF($F127="Rent shares",$E127*Setup!$B$18,IF($F127="Custom",IF(SUM($G127:$L127)=0,0,$E127*K127/SUM($G127:$L127)),$E127/COUNTA(Setup!$A$14:$A$19))),2))</f>
        <v/>
      </c>
      <c r="R127" s="9">
        <f>IF(OR($E127="",R$2=""),"",ROUND(IF($F127="Rent shares",$E127*Setup!$B$19,IF($F127="Custom",IF(SUM($G127:$L127)=0,0,$E127*L127/SUM($G127:$L127)),$E127/COUNTA(Setup!$A$14:$A$19))),2))</f>
        <v/>
      </c>
      <c r="S127" s="5">
        <f>IF($E127="","",IF(ABS(SUM(M127:R127)-$E127)&lt;0.02,"OK","CHECK"))</f>
        <v/>
      </c>
      <c r="T127" s="4">
        <f>IF($A127="","",YEAR($A127)*100+MONTH($A127))</f>
        <v/>
      </c>
    </row>
    <row r="128">
      <c r="A128" s="18" t="n"/>
      <c r="E128" s="6" t="n"/>
      <c r="M128" s="9">
        <f>IF(OR($E128="",M$2=""),"",ROUND(IF($F128="Rent shares",$E128*Setup!$B$14,IF($F128="Custom",IF(SUM($G128:$L128)=0,0,$E128*G128/SUM($G128:$L128)),$E128/COUNTA(Setup!$A$14:$A$19))),2))</f>
        <v/>
      </c>
      <c r="N128" s="9">
        <f>IF(OR($E128="",N$2=""),"",ROUND(IF($F128="Rent shares",$E128*Setup!$B$15,IF($F128="Custom",IF(SUM($G128:$L128)=0,0,$E128*H128/SUM($G128:$L128)),$E128/COUNTA(Setup!$A$14:$A$19))),2))</f>
        <v/>
      </c>
      <c r="O128" s="9">
        <f>IF(OR($E128="",O$2=""),"",ROUND(IF($F128="Rent shares",$E128*Setup!$B$16,IF($F128="Custom",IF(SUM($G128:$L128)=0,0,$E128*I128/SUM($G128:$L128)),$E128/COUNTA(Setup!$A$14:$A$19))),2))</f>
        <v/>
      </c>
      <c r="P128" s="9">
        <f>IF(OR($E128="",P$2=""),"",ROUND(IF($F128="Rent shares",$E128*Setup!$B$17,IF($F128="Custom",IF(SUM($G128:$L128)=0,0,$E128*J128/SUM($G128:$L128)),$E128/COUNTA(Setup!$A$14:$A$19))),2))</f>
        <v/>
      </c>
      <c r="Q128" s="9">
        <f>IF(OR($E128="",Q$2=""),"",ROUND(IF($F128="Rent shares",$E128*Setup!$B$18,IF($F128="Custom",IF(SUM($G128:$L128)=0,0,$E128*K128/SUM($G128:$L128)),$E128/COUNTA(Setup!$A$14:$A$19))),2))</f>
        <v/>
      </c>
      <c r="R128" s="9">
        <f>IF(OR($E128="",R$2=""),"",ROUND(IF($F128="Rent shares",$E128*Setup!$B$19,IF($F128="Custom",IF(SUM($G128:$L128)=0,0,$E128*L128/SUM($G128:$L128)),$E128/COUNTA(Setup!$A$14:$A$19))),2))</f>
        <v/>
      </c>
      <c r="S128" s="5">
        <f>IF($E128="","",IF(ABS(SUM(M128:R128)-$E128)&lt;0.02,"OK","CHECK"))</f>
        <v/>
      </c>
      <c r="T128" s="4">
        <f>IF($A128="","",YEAR($A128)*100+MONTH($A128))</f>
        <v/>
      </c>
    </row>
    <row r="129">
      <c r="A129" s="18" t="n"/>
      <c r="E129" s="6" t="n"/>
      <c r="M129" s="9">
        <f>IF(OR($E129="",M$2=""),"",ROUND(IF($F129="Rent shares",$E129*Setup!$B$14,IF($F129="Custom",IF(SUM($G129:$L129)=0,0,$E129*G129/SUM($G129:$L129)),$E129/COUNTA(Setup!$A$14:$A$19))),2))</f>
        <v/>
      </c>
      <c r="N129" s="9">
        <f>IF(OR($E129="",N$2=""),"",ROUND(IF($F129="Rent shares",$E129*Setup!$B$15,IF($F129="Custom",IF(SUM($G129:$L129)=0,0,$E129*H129/SUM($G129:$L129)),$E129/COUNTA(Setup!$A$14:$A$19))),2))</f>
        <v/>
      </c>
      <c r="O129" s="9">
        <f>IF(OR($E129="",O$2=""),"",ROUND(IF($F129="Rent shares",$E129*Setup!$B$16,IF($F129="Custom",IF(SUM($G129:$L129)=0,0,$E129*I129/SUM($G129:$L129)),$E129/COUNTA(Setup!$A$14:$A$19))),2))</f>
        <v/>
      </c>
      <c r="P129" s="9">
        <f>IF(OR($E129="",P$2=""),"",ROUND(IF($F129="Rent shares",$E129*Setup!$B$17,IF($F129="Custom",IF(SUM($G129:$L129)=0,0,$E129*J129/SUM($G129:$L129)),$E129/COUNTA(Setup!$A$14:$A$19))),2))</f>
        <v/>
      </c>
      <c r="Q129" s="9">
        <f>IF(OR($E129="",Q$2=""),"",ROUND(IF($F129="Rent shares",$E129*Setup!$B$18,IF($F129="Custom",IF(SUM($G129:$L129)=0,0,$E129*K129/SUM($G129:$L129)),$E129/COUNTA(Setup!$A$14:$A$19))),2))</f>
        <v/>
      </c>
      <c r="R129" s="9">
        <f>IF(OR($E129="",R$2=""),"",ROUND(IF($F129="Rent shares",$E129*Setup!$B$19,IF($F129="Custom",IF(SUM($G129:$L129)=0,0,$E129*L129/SUM($G129:$L129)),$E129/COUNTA(Setup!$A$14:$A$19))),2))</f>
        <v/>
      </c>
      <c r="S129" s="5">
        <f>IF($E129="","",IF(ABS(SUM(M129:R129)-$E129)&lt;0.02,"OK","CHECK"))</f>
        <v/>
      </c>
      <c r="T129" s="4">
        <f>IF($A129="","",YEAR($A129)*100+MONTH($A129))</f>
        <v/>
      </c>
    </row>
    <row r="130">
      <c r="A130" s="18" t="n"/>
      <c r="E130" s="6" t="n"/>
      <c r="M130" s="9">
        <f>IF(OR($E130="",M$2=""),"",ROUND(IF($F130="Rent shares",$E130*Setup!$B$14,IF($F130="Custom",IF(SUM($G130:$L130)=0,0,$E130*G130/SUM($G130:$L130)),$E130/COUNTA(Setup!$A$14:$A$19))),2))</f>
        <v/>
      </c>
      <c r="N130" s="9">
        <f>IF(OR($E130="",N$2=""),"",ROUND(IF($F130="Rent shares",$E130*Setup!$B$15,IF($F130="Custom",IF(SUM($G130:$L130)=0,0,$E130*H130/SUM($G130:$L130)),$E130/COUNTA(Setup!$A$14:$A$19))),2))</f>
        <v/>
      </c>
      <c r="O130" s="9">
        <f>IF(OR($E130="",O$2=""),"",ROUND(IF($F130="Rent shares",$E130*Setup!$B$16,IF($F130="Custom",IF(SUM($G130:$L130)=0,0,$E130*I130/SUM($G130:$L130)),$E130/COUNTA(Setup!$A$14:$A$19))),2))</f>
        <v/>
      </c>
      <c r="P130" s="9">
        <f>IF(OR($E130="",P$2=""),"",ROUND(IF($F130="Rent shares",$E130*Setup!$B$17,IF($F130="Custom",IF(SUM($G130:$L130)=0,0,$E130*J130/SUM($G130:$L130)),$E130/COUNTA(Setup!$A$14:$A$19))),2))</f>
        <v/>
      </c>
      <c r="Q130" s="9">
        <f>IF(OR($E130="",Q$2=""),"",ROUND(IF($F130="Rent shares",$E130*Setup!$B$18,IF($F130="Custom",IF(SUM($G130:$L130)=0,0,$E130*K130/SUM($G130:$L130)),$E130/COUNTA(Setup!$A$14:$A$19))),2))</f>
        <v/>
      </c>
      <c r="R130" s="9">
        <f>IF(OR($E130="",R$2=""),"",ROUND(IF($F130="Rent shares",$E130*Setup!$B$19,IF($F130="Custom",IF(SUM($G130:$L130)=0,0,$E130*L130/SUM($G130:$L130)),$E130/COUNTA(Setup!$A$14:$A$19))),2))</f>
        <v/>
      </c>
      <c r="S130" s="5">
        <f>IF($E130="","",IF(ABS(SUM(M130:R130)-$E130)&lt;0.02,"OK","CHECK"))</f>
        <v/>
      </c>
      <c r="T130" s="4">
        <f>IF($A130="","",YEAR($A130)*100+MONTH($A130))</f>
        <v/>
      </c>
    </row>
    <row r="131">
      <c r="A131" s="18" t="n"/>
      <c r="E131" s="6" t="n"/>
      <c r="M131" s="9">
        <f>IF(OR($E131="",M$2=""),"",ROUND(IF($F131="Rent shares",$E131*Setup!$B$14,IF($F131="Custom",IF(SUM($G131:$L131)=0,0,$E131*G131/SUM($G131:$L131)),$E131/COUNTA(Setup!$A$14:$A$19))),2))</f>
        <v/>
      </c>
      <c r="N131" s="9">
        <f>IF(OR($E131="",N$2=""),"",ROUND(IF($F131="Rent shares",$E131*Setup!$B$15,IF($F131="Custom",IF(SUM($G131:$L131)=0,0,$E131*H131/SUM($G131:$L131)),$E131/COUNTA(Setup!$A$14:$A$19))),2))</f>
        <v/>
      </c>
      <c r="O131" s="9">
        <f>IF(OR($E131="",O$2=""),"",ROUND(IF($F131="Rent shares",$E131*Setup!$B$16,IF($F131="Custom",IF(SUM($G131:$L131)=0,0,$E131*I131/SUM($G131:$L131)),$E131/COUNTA(Setup!$A$14:$A$19))),2))</f>
        <v/>
      </c>
      <c r="P131" s="9">
        <f>IF(OR($E131="",P$2=""),"",ROUND(IF($F131="Rent shares",$E131*Setup!$B$17,IF($F131="Custom",IF(SUM($G131:$L131)=0,0,$E131*J131/SUM($G131:$L131)),$E131/COUNTA(Setup!$A$14:$A$19))),2))</f>
        <v/>
      </c>
      <c r="Q131" s="9">
        <f>IF(OR($E131="",Q$2=""),"",ROUND(IF($F131="Rent shares",$E131*Setup!$B$18,IF($F131="Custom",IF(SUM($G131:$L131)=0,0,$E131*K131/SUM($G131:$L131)),$E131/COUNTA(Setup!$A$14:$A$19))),2))</f>
        <v/>
      </c>
      <c r="R131" s="9">
        <f>IF(OR($E131="",R$2=""),"",ROUND(IF($F131="Rent shares",$E131*Setup!$B$19,IF($F131="Custom",IF(SUM($G131:$L131)=0,0,$E131*L131/SUM($G131:$L131)),$E131/COUNTA(Setup!$A$14:$A$19))),2))</f>
        <v/>
      </c>
      <c r="S131" s="5">
        <f>IF($E131="","",IF(ABS(SUM(M131:R131)-$E131)&lt;0.02,"OK","CHECK"))</f>
        <v/>
      </c>
      <c r="T131" s="4">
        <f>IF($A131="","",YEAR($A131)*100+MONTH($A131))</f>
        <v/>
      </c>
    </row>
    <row r="132">
      <c r="A132" s="18" t="n"/>
      <c r="E132" s="6" t="n"/>
      <c r="M132" s="9">
        <f>IF(OR($E132="",M$2=""),"",ROUND(IF($F132="Rent shares",$E132*Setup!$B$14,IF($F132="Custom",IF(SUM($G132:$L132)=0,0,$E132*G132/SUM($G132:$L132)),$E132/COUNTA(Setup!$A$14:$A$19))),2))</f>
        <v/>
      </c>
      <c r="N132" s="9">
        <f>IF(OR($E132="",N$2=""),"",ROUND(IF($F132="Rent shares",$E132*Setup!$B$15,IF($F132="Custom",IF(SUM($G132:$L132)=0,0,$E132*H132/SUM($G132:$L132)),$E132/COUNTA(Setup!$A$14:$A$19))),2))</f>
        <v/>
      </c>
      <c r="O132" s="9">
        <f>IF(OR($E132="",O$2=""),"",ROUND(IF($F132="Rent shares",$E132*Setup!$B$16,IF($F132="Custom",IF(SUM($G132:$L132)=0,0,$E132*I132/SUM($G132:$L132)),$E132/COUNTA(Setup!$A$14:$A$19))),2))</f>
        <v/>
      </c>
      <c r="P132" s="9">
        <f>IF(OR($E132="",P$2=""),"",ROUND(IF($F132="Rent shares",$E132*Setup!$B$17,IF($F132="Custom",IF(SUM($G132:$L132)=0,0,$E132*J132/SUM($G132:$L132)),$E132/COUNTA(Setup!$A$14:$A$19))),2))</f>
        <v/>
      </c>
      <c r="Q132" s="9">
        <f>IF(OR($E132="",Q$2=""),"",ROUND(IF($F132="Rent shares",$E132*Setup!$B$18,IF($F132="Custom",IF(SUM($G132:$L132)=0,0,$E132*K132/SUM($G132:$L132)),$E132/COUNTA(Setup!$A$14:$A$19))),2))</f>
        <v/>
      </c>
      <c r="R132" s="9">
        <f>IF(OR($E132="",R$2=""),"",ROUND(IF($F132="Rent shares",$E132*Setup!$B$19,IF($F132="Custom",IF(SUM($G132:$L132)=0,0,$E132*L132/SUM($G132:$L132)),$E132/COUNTA(Setup!$A$14:$A$19))),2))</f>
        <v/>
      </c>
      <c r="S132" s="5">
        <f>IF($E132="","",IF(ABS(SUM(M132:R132)-$E132)&lt;0.02,"OK","CHECK"))</f>
        <v/>
      </c>
      <c r="T132" s="4">
        <f>IF($A132="","",YEAR($A132)*100+MONTH($A132))</f>
        <v/>
      </c>
    </row>
    <row r="133">
      <c r="A133" s="18" t="n"/>
      <c r="E133" s="6" t="n"/>
      <c r="M133" s="9">
        <f>IF(OR($E133="",M$2=""),"",ROUND(IF($F133="Rent shares",$E133*Setup!$B$14,IF($F133="Custom",IF(SUM($G133:$L133)=0,0,$E133*G133/SUM($G133:$L133)),$E133/COUNTA(Setup!$A$14:$A$19))),2))</f>
        <v/>
      </c>
      <c r="N133" s="9">
        <f>IF(OR($E133="",N$2=""),"",ROUND(IF($F133="Rent shares",$E133*Setup!$B$15,IF($F133="Custom",IF(SUM($G133:$L133)=0,0,$E133*H133/SUM($G133:$L133)),$E133/COUNTA(Setup!$A$14:$A$19))),2))</f>
        <v/>
      </c>
      <c r="O133" s="9">
        <f>IF(OR($E133="",O$2=""),"",ROUND(IF($F133="Rent shares",$E133*Setup!$B$16,IF($F133="Custom",IF(SUM($G133:$L133)=0,0,$E133*I133/SUM($G133:$L133)),$E133/COUNTA(Setup!$A$14:$A$19))),2))</f>
        <v/>
      </c>
      <c r="P133" s="9">
        <f>IF(OR($E133="",P$2=""),"",ROUND(IF($F133="Rent shares",$E133*Setup!$B$17,IF($F133="Custom",IF(SUM($G133:$L133)=0,0,$E133*J133/SUM($G133:$L133)),$E133/COUNTA(Setup!$A$14:$A$19))),2))</f>
        <v/>
      </c>
      <c r="Q133" s="9">
        <f>IF(OR($E133="",Q$2=""),"",ROUND(IF($F133="Rent shares",$E133*Setup!$B$18,IF($F133="Custom",IF(SUM($G133:$L133)=0,0,$E133*K133/SUM($G133:$L133)),$E133/COUNTA(Setup!$A$14:$A$19))),2))</f>
        <v/>
      </c>
      <c r="R133" s="9">
        <f>IF(OR($E133="",R$2=""),"",ROUND(IF($F133="Rent shares",$E133*Setup!$B$19,IF($F133="Custom",IF(SUM($G133:$L133)=0,0,$E133*L133/SUM($G133:$L133)),$E133/COUNTA(Setup!$A$14:$A$19))),2))</f>
        <v/>
      </c>
      <c r="S133" s="5">
        <f>IF($E133="","",IF(ABS(SUM(M133:R133)-$E133)&lt;0.02,"OK","CHECK"))</f>
        <v/>
      </c>
      <c r="T133" s="4">
        <f>IF($A133="","",YEAR($A133)*100+MONTH($A133))</f>
        <v/>
      </c>
    </row>
    <row r="134">
      <c r="A134" s="18" t="n"/>
      <c r="E134" s="6" t="n"/>
      <c r="M134" s="9">
        <f>IF(OR($E134="",M$2=""),"",ROUND(IF($F134="Rent shares",$E134*Setup!$B$14,IF($F134="Custom",IF(SUM($G134:$L134)=0,0,$E134*G134/SUM($G134:$L134)),$E134/COUNTA(Setup!$A$14:$A$19))),2))</f>
        <v/>
      </c>
      <c r="N134" s="9">
        <f>IF(OR($E134="",N$2=""),"",ROUND(IF($F134="Rent shares",$E134*Setup!$B$15,IF($F134="Custom",IF(SUM($G134:$L134)=0,0,$E134*H134/SUM($G134:$L134)),$E134/COUNTA(Setup!$A$14:$A$19))),2))</f>
        <v/>
      </c>
      <c r="O134" s="9">
        <f>IF(OR($E134="",O$2=""),"",ROUND(IF($F134="Rent shares",$E134*Setup!$B$16,IF($F134="Custom",IF(SUM($G134:$L134)=0,0,$E134*I134/SUM($G134:$L134)),$E134/COUNTA(Setup!$A$14:$A$19))),2))</f>
        <v/>
      </c>
      <c r="P134" s="9">
        <f>IF(OR($E134="",P$2=""),"",ROUND(IF($F134="Rent shares",$E134*Setup!$B$17,IF($F134="Custom",IF(SUM($G134:$L134)=0,0,$E134*J134/SUM($G134:$L134)),$E134/COUNTA(Setup!$A$14:$A$19))),2))</f>
        <v/>
      </c>
      <c r="Q134" s="9">
        <f>IF(OR($E134="",Q$2=""),"",ROUND(IF($F134="Rent shares",$E134*Setup!$B$18,IF($F134="Custom",IF(SUM($G134:$L134)=0,0,$E134*K134/SUM($G134:$L134)),$E134/COUNTA(Setup!$A$14:$A$19))),2))</f>
        <v/>
      </c>
      <c r="R134" s="9">
        <f>IF(OR($E134="",R$2=""),"",ROUND(IF($F134="Rent shares",$E134*Setup!$B$19,IF($F134="Custom",IF(SUM($G134:$L134)=0,0,$E134*L134/SUM($G134:$L134)),$E134/COUNTA(Setup!$A$14:$A$19))),2))</f>
        <v/>
      </c>
      <c r="S134" s="5">
        <f>IF($E134="","",IF(ABS(SUM(M134:R134)-$E134)&lt;0.02,"OK","CHECK"))</f>
        <v/>
      </c>
      <c r="T134" s="4">
        <f>IF($A134="","",YEAR($A134)*100+MONTH($A134))</f>
        <v/>
      </c>
    </row>
    <row r="135">
      <c r="A135" s="18" t="n"/>
      <c r="E135" s="6" t="n"/>
      <c r="M135" s="9">
        <f>IF(OR($E135="",M$2=""),"",ROUND(IF($F135="Rent shares",$E135*Setup!$B$14,IF($F135="Custom",IF(SUM($G135:$L135)=0,0,$E135*G135/SUM($G135:$L135)),$E135/COUNTA(Setup!$A$14:$A$19))),2))</f>
        <v/>
      </c>
      <c r="N135" s="9">
        <f>IF(OR($E135="",N$2=""),"",ROUND(IF($F135="Rent shares",$E135*Setup!$B$15,IF($F135="Custom",IF(SUM($G135:$L135)=0,0,$E135*H135/SUM($G135:$L135)),$E135/COUNTA(Setup!$A$14:$A$19))),2))</f>
        <v/>
      </c>
      <c r="O135" s="9">
        <f>IF(OR($E135="",O$2=""),"",ROUND(IF($F135="Rent shares",$E135*Setup!$B$16,IF($F135="Custom",IF(SUM($G135:$L135)=0,0,$E135*I135/SUM($G135:$L135)),$E135/COUNTA(Setup!$A$14:$A$19))),2))</f>
        <v/>
      </c>
      <c r="P135" s="9">
        <f>IF(OR($E135="",P$2=""),"",ROUND(IF($F135="Rent shares",$E135*Setup!$B$17,IF($F135="Custom",IF(SUM($G135:$L135)=0,0,$E135*J135/SUM($G135:$L135)),$E135/COUNTA(Setup!$A$14:$A$19))),2))</f>
        <v/>
      </c>
      <c r="Q135" s="9">
        <f>IF(OR($E135="",Q$2=""),"",ROUND(IF($F135="Rent shares",$E135*Setup!$B$18,IF($F135="Custom",IF(SUM($G135:$L135)=0,0,$E135*K135/SUM($G135:$L135)),$E135/COUNTA(Setup!$A$14:$A$19))),2))</f>
        <v/>
      </c>
      <c r="R135" s="9">
        <f>IF(OR($E135="",R$2=""),"",ROUND(IF($F135="Rent shares",$E135*Setup!$B$19,IF($F135="Custom",IF(SUM($G135:$L135)=0,0,$E135*L135/SUM($G135:$L135)),$E135/COUNTA(Setup!$A$14:$A$19))),2))</f>
        <v/>
      </c>
      <c r="S135" s="5">
        <f>IF($E135="","",IF(ABS(SUM(M135:R135)-$E135)&lt;0.02,"OK","CHECK"))</f>
        <v/>
      </c>
      <c r="T135" s="4">
        <f>IF($A135="","",YEAR($A135)*100+MONTH($A135))</f>
        <v/>
      </c>
    </row>
    <row r="136">
      <c r="A136" s="18" t="n"/>
      <c r="E136" s="6" t="n"/>
      <c r="M136" s="9">
        <f>IF(OR($E136="",M$2=""),"",ROUND(IF($F136="Rent shares",$E136*Setup!$B$14,IF($F136="Custom",IF(SUM($G136:$L136)=0,0,$E136*G136/SUM($G136:$L136)),$E136/COUNTA(Setup!$A$14:$A$19))),2))</f>
        <v/>
      </c>
      <c r="N136" s="9">
        <f>IF(OR($E136="",N$2=""),"",ROUND(IF($F136="Rent shares",$E136*Setup!$B$15,IF($F136="Custom",IF(SUM($G136:$L136)=0,0,$E136*H136/SUM($G136:$L136)),$E136/COUNTA(Setup!$A$14:$A$19))),2))</f>
        <v/>
      </c>
      <c r="O136" s="9">
        <f>IF(OR($E136="",O$2=""),"",ROUND(IF($F136="Rent shares",$E136*Setup!$B$16,IF($F136="Custom",IF(SUM($G136:$L136)=0,0,$E136*I136/SUM($G136:$L136)),$E136/COUNTA(Setup!$A$14:$A$19))),2))</f>
        <v/>
      </c>
      <c r="P136" s="9">
        <f>IF(OR($E136="",P$2=""),"",ROUND(IF($F136="Rent shares",$E136*Setup!$B$17,IF($F136="Custom",IF(SUM($G136:$L136)=0,0,$E136*J136/SUM($G136:$L136)),$E136/COUNTA(Setup!$A$14:$A$19))),2))</f>
        <v/>
      </c>
      <c r="Q136" s="9">
        <f>IF(OR($E136="",Q$2=""),"",ROUND(IF($F136="Rent shares",$E136*Setup!$B$18,IF($F136="Custom",IF(SUM($G136:$L136)=0,0,$E136*K136/SUM($G136:$L136)),$E136/COUNTA(Setup!$A$14:$A$19))),2))</f>
        <v/>
      </c>
      <c r="R136" s="9">
        <f>IF(OR($E136="",R$2=""),"",ROUND(IF($F136="Rent shares",$E136*Setup!$B$19,IF($F136="Custom",IF(SUM($G136:$L136)=0,0,$E136*L136/SUM($G136:$L136)),$E136/COUNTA(Setup!$A$14:$A$19))),2))</f>
        <v/>
      </c>
      <c r="S136" s="5">
        <f>IF($E136="","",IF(ABS(SUM(M136:R136)-$E136)&lt;0.02,"OK","CHECK"))</f>
        <v/>
      </c>
      <c r="T136" s="4">
        <f>IF($A136="","",YEAR($A136)*100+MONTH($A136))</f>
        <v/>
      </c>
    </row>
    <row r="137">
      <c r="A137" s="18" t="n"/>
      <c r="E137" s="6" t="n"/>
      <c r="M137" s="9">
        <f>IF(OR($E137="",M$2=""),"",ROUND(IF($F137="Rent shares",$E137*Setup!$B$14,IF($F137="Custom",IF(SUM($G137:$L137)=0,0,$E137*G137/SUM($G137:$L137)),$E137/COUNTA(Setup!$A$14:$A$19))),2))</f>
        <v/>
      </c>
      <c r="N137" s="9">
        <f>IF(OR($E137="",N$2=""),"",ROUND(IF($F137="Rent shares",$E137*Setup!$B$15,IF($F137="Custom",IF(SUM($G137:$L137)=0,0,$E137*H137/SUM($G137:$L137)),$E137/COUNTA(Setup!$A$14:$A$19))),2))</f>
        <v/>
      </c>
      <c r="O137" s="9">
        <f>IF(OR($E137="",O$2=""),"",ROUND(IF($F137="Rent shares",$E137*Setup!$B$16,IF($F137="Custom",IF(SUM($G137:$L137)=0,0,$E137*I137/SUM($G137:$L137)),$E137/COUNTA(Setup!$A$14:$A$19))),2))</f>
        <v/>
      </c>
      <c r="P137" s="9">
        <f>IF(OR($E137="",P$2=""),"",ROUND(IF($F137="Rent shares",$E137*Setup!$B$17,IF($F137="Custom",IF(SUM($G137:$L137)=0,0,$E137*J137/SUM($G137:$L137)),$E137/COUNTA(Setup!$A$14:$A$19))),2))</f>
        <v/>
      </c>
      <c r="Q137" s="9">
        <f>IF(OR($E137="",Q$2=""),"",ROUND(IF($F137="Rent shares",$E137*Setup!$B$18,IF($F137="Custom",IF(SUM($G137:$L137)=0,0,$E137*K137/SUM($G137:$L137)),$E137/COUNTA(Setup!$A$14:$A$19))),2))</f>
        <v/>
      </c>
      <c r="R137" s="9">
        <f>IF(OR($E137="",R$2=""),"",ROUND(IF($F137="Rent shares",$E137*Setup!$B$19,IF($F137="Custom",IF(SUM($G137:$L137)=0,0,$E137*L137/SUM($G137:$L137)),$E137/COUNTA(Setup!$A$14:$A$19))),2))</f>
        <v/>
      </c>
      <c r="S137" s="5">
        <f>IF($E137="","",IF(ABS(SUM(M137:R137)-$E137)&lt;0.02,"OK","CHECK"))</f>
        <v/>
      </c>
      <c r="T137" s="4">
        <f>IF($A137="","",YEAR($A137)*100+MONTH($A137))</f>
        <v/>
      </c>
    </row>
    <row r="138">
      <c r="A138" s="18" t="n"/>
      <c r="E138" s="6" t="n"/>
      <c r="M138" s="9">
        <f>IF(OR($E138="",M$2=""),"",ROUND(IF($F138="Rent shares",$E138*Setup!$B$14,IF($F138="Custom",IF(SUM($G138:$L138)=0,0,$E138*G138/SUM($G138:$L138)),$E138/COUNTA(Setup!$A$14:$A$19))),2))</f>
        <v/>
      </c>
      <c r="N138" s="9">
        <f>IF(OR($E138="",N$2=""),"",ROUND(IF($F138="Rent shares",$E138*Setup!$B$15,IF($F138="Custom",IF(SUM($G138:$L138)=0,0,$E138*H138/SUM($G138:$L138)),$E138/COUNTA(Setup!$A$14:$A$19))),2))</f>
        <v/>
      </c>
      <c r="O138" s="9">
        <f>IF(OR($E138="",O$2=""),"",ROUND(IF($F138="Rent shares",$E138*Setup!$B$16,IF($F138="Custom",IF(SUM($G138:$L138)=0,0,$E138*I138/SUM($G138:$L138)),$E138/COUNTA(Setup!$A$14:$A$19))),2))</f>
        <v/>
      </c>
      <c r="P138" s="9">
        <f>IF(OR($E138="",P$2=""),"",ROUND(IF($F138="Rent shares",$E138*Setup!$B$17,IF($F138="Custom",IF(SUM($G138:$L138)=0,0,$E138*J138/SUM($G138:$L138)),$E138/COUNTA(Setup!$A$14:$A$19))),2))</f>
        <v/>
      </c>
      <c r="Q138" s="9">
        <f>IF(OR($E138="",Q$2=""),"",ROUND(IF($F138="Rent shares",$E138*Setup!$B$18,IF($F138="Custom",IF(SUM($G138:$L138)=0,0,$E138*K138/SUM($G138:$L138)),$E138/COUNTA(Setup!$A$14:$A$19))),2))</f>
        <v/>
      </c>
      <c r="R138" s="9">
        <f>IF(OR($E138="",R$2=""),"",ROUND(IF($F138="Rent shares",$E138*Setup!$B$19,IF($F138="Custom",IF(SUM($G138:$L138)=0,0,$E138*L138/SUM($G138:$L138)),$E138/COUNTA(Setup!$A$14:$A$19))),2))</f>
        <v/>
      </c>
      <c r="S138" s="5">
        <f>IF($E138="","",IF(ABS(SUM(M138:R138)-$E138)&lt;0.02,"OK","CHECK"))</f>
        <v/>
      </c>
      <c r="T138" s="4">
        <f>IF($A138="","",YEAR($A138)*100+MONTH($A138))</f>
        <v/>
      </c>
    </row>
    <row r="139">
      <c r="A139" s="18" t="n"/>
      <c r="E139" s="6" t="n"/>
      <c r="M139" s="9">
        <f>IF(OR($E139="",M$2=""),"",ROUND(IF($F139="Rent shares",$E139*Setup!$B$14,IF($F139="Custom",IF(SUM($G139:$L139)=0,0,$E139*G139/SUM($G139:$L139)),$E139/COUNTA(Setup!$A$14:$A$19))),2))</f>
        <v/>
      </c>
      <c r="N139" s="9">
        <f>IF(OR($E139="",N$2=""),"",ROUND(IF($F139="Rent shares",$E139*Setup!$B$15,IF($F139="Custom",IF(SUM($G139:$L139)=0,0,$E139*H139/SUM($G139:$L139)),$E139/COUNTA(Setup!$A$14:$A$19))),2))</f>
        <v/>
      </c>
      <c r="O139" s="9">
        <f>IF(OR($E139="",O$2=""),"",ROUND(IF($F139="Rent shares",$E139*Setup!$B$16,IF($F139="Custom",IF(SUM($G139:$L139)=0,0,$E139*I139/SUM($G139:$L139)),$E139/COUNTA(Setup!$A$14:$A$19))),2))</f>
        <v/>
      </c>
      <c r="P139" s="9">
        <f>IF(OR($E139="",P$2=""),"",ROUND(IF($F139="Rent shares",$E139*Setup!$B$17,IF($F139="Custom",IF(SUM($G139:$L139)=0,0,$E139*J139/SUM($G139:$L139)),$E139/COUNTA(Setup!$A$14:$A$19))),2))</f>
        <v/>
      </c>
      <c r="Q139" s="9">
        <f>IF(OR($E139="",Q$2=""),"",ROUND(IF($F139="Rent shares",$E139*Setup!$B$18,IF($F139="Custom",IF(SUM($G139:$L139)=0,0,$E139*K139/SUM($G139:$L139)),$E139/COUNTA(Setup!$A$14:$A$19))),2))</f>
        <v/>
      </c>
      <c r="R139" s="9">
        <f>IF(OR($E139="",R$2=""),"",ROUND(IF($F139="Rent shares",$E139*Setup!$B$19,IF($F139="Custom",IF(SUM($G139:$L139)=0,0,$E139*L139/SUM($G139:$L139)),$E139/COUNTA(Setup!$A$14:$A$19))),2))</f>
        <v/>
      </c>
      <c r="S139" s="5">
        <f>IF($E139="","",IF(ABS(SUM(M139:R139)-$E139)&lt;0.02,"OK","CHECK"))</f>
        <v/>
      </c>
      <c r="T139" s="4">
        <f>IF($A139="","",YEAR($A139)*100+MONTH($A139))</f>
        <v/>
      </c>
    </row>
    <row r="140">
      <c r="A140" s="18" t="n"/>
      <c r="E140" s="6" t="n"/>
      <c r="M140" s="9">
        <f>IF(OR($E140="",M$2=""),"",ROUND(IF($F140="Rent shares",$E140*Setup!$B$14,IF($F140="Custom",IF(SUM($G140:$L140)=0,0,$E140*G140/SUM($G140:$L140)),$E140/COUNTA(Setup!$A$14:$A$19))),2))</f>
        <v/>
      </c>
      <c r="N140" s="9">
        <f>IF(OR($E140="",N$2=""),"",ROUND(IF($F140="Rent shares",$E140*Setup!$B$15,IF($F140="Custom",IF(SUM($G140:$L140)=0,0,$E140*H140/SUM($G140:$L140)),$E140/COUNTA(Setup!$A$14:$A$19))),2))</f>
        <v/>
      </c>
      <c r="O140" s="9">
        <f>IF(OR($E140="",O$2=""),"",ROUND(IF($F140="Rent shares",$E140*Setup!$B$16,IF($F140="Custom",IF(SUM($G140:$L140)=0,0,$E140*I140/SUM($G140:$L140)),$E140/COUNTA(Setup!$A$14:$A$19))),2))</f>
        <v/>
      </c>
      <c r="P140" s="9">
        <f>IF(OR($E140="",P$2=""),"",ROUND(IF($F140="Rent shares",$E140*Setup!$B$17,IF($F140="Custom",IF(SUM($G140:$L140)=0,0,$E140*J140/SUM($G140:$L140)),$E140/COUNTA(Setup!$A$14:$A$19))),2))</f>
        <v/>
      </c>
      <c r="Q140" s="9">
        <f>IF(OR($E140="",Q$2=""),"",ROUND(IF($F140="Rent shares",$E140*Setup!$B$18,IF($F140="Custom",IF(SUM($G140:$L140)=0,0,$E140*K140/SUM($G140:$L140)),$E140/COUNTA(Setup!$A$14:$A$19))),2))</f>
        <v/>
      </c>
      <c r="R140" s="9">
        <f>IF(OR($E140="",R$2=""),"",ROUND(IF($F140="Rent shares",$E140*Setup!$B$19,IF($F140="Custom",IF(SUM($G140:$L140)=0,0,$E140*L140/SUM($G140:$L140)),$E140/COUNTA(Setup!$A$14:$A$19))),2))</f>
        <v/>
      </c>
      <c r="S140" s="5">
        <f>IF($E140="","",IF(ABS(SUM(M140:R140)-$E140)&lt;0.02,"OK","CHECK"))</f>
        <v/>
      </c>
      <c r="T140" s="4">
        <f>IF($A140="","",YEAR($A140)*100+MONTH($A140))</f>
        <v/>
      </c>
    </row>
    <row r="141">
      <c r="A141" s="18" t="n"/>
      <c r="E141" s="6" t="n"/>
      <c r="M141" s="9">
        <f>IF(OR($E141="",M$2=""),"",ROUND(IF($F141="Rent shares",$E141*Setup!$B$14,IF($F141="Custom",IF(SUM($G141:$L141)=0,0,$E141*G141/SUM($G141:$L141)),$E141/COUNTA(Setup!$A$14:$A$19))),2))</f>
        <v/>
      </c>
      <c r="N141" s="9">
        <f>IF(OR($E141="",N$2=""),"",ROUND(IF($F141="Rent shares",$E141*Setup!$B$15,IF($F141="Custom",IF(SUM($G141:$L141)=0,0,$E141*H141/SUM($G141:$L141)),$E141/COUNTA(Setup!$A$14:$A$19))),2))</f>
        <v/>
      </c>
      <c r="O141" s="9">
        <f>IF(OR($E141="",O$2=""),"",ROUND(IF($F141="Rent shares",$E141*Setup!$B$16,IF($F141="Custom",IF(SUM($G141:$L141)=0,0,$E141*I141/SUM($G141:$L141)),$E141/COUNTA(Setup!$A$14:$A$19))),2))</f>
        <v/>
      </c>
      <c r="P141" s="9">
        <f>IF(OR($E141="",P$2=""),"",ROUND(IF($F141="Rent shares",$E141*Setup!$B$17,IF($F141="Custom",IF(SUM($G141:$L141)=0,0,$E141*J141/SUM($G141:$L141)),$E141/COUNTA(Setup!$A$14:$A$19))),2))</f>
        <v/>
      </c>
      <c r="Q141" s="9">
        <f>IF(OR($E141="",Q$2=""),"",ROUND(IF($F141="Rent shares",$E141*Setup!$B$18,IF($F141="Custom",IF(SUM($G141:$L141)=0,0,$E141*K141/SUM($G141:$L141)),$E141/COUNTA(Setup!$A$14:$A$19))),2))</f>
        <v/>
      </c>
      <c r="R141" s="9">
        <f>IF(OR($E141="",R$2=""),"",ROUND(IF($F141="Rent shares",$E141*Setup!$B$19,IF($F141="Custom",IF(SUM($G141:$L141)=0,0,$E141*L141/SUM($G141:$L141)),$E141/COUNTA(Setup!$A$14:$A$19))),2))</f>
        <v/>
      </c>
      <c r="S141" s="5">
        <f>IF($E141="","",IF(ABS(SUM(M141:R141)-$E141)&lt;0.02,"OK","CHECK"))</f>
        <v/>
      </c>
      <c r="T141" s="4">
        <f>IF($A141="","",YEAR($A141)*100+MONTH($A141))</f>
        <v/>
      </c>
    </row>
    <row r="142">
      <c r="A142" s="18" t="n"/>
      <c r="E142" s="6" t="n"/>
      <c r="M142" s="9">
        <f>IF(OR($E142="",M$2=""),"",ROUND(IF($F142="Rent shares",$E142*Setup!$B$14,IF($F142="Custom",IF(SUM($G142:$L142)=0,0,$E142*G142/SUM($G142:$L142)),$E142/COUNTA(Setup!$A$14:$A$19))),2))</f>
        <v/>
      </c>
      <c r="N142" s="9">
        <f>IF(OR($E142="",N$2=""),"",ROUND(IF($F142="Rent shares",$E142*Setup!$B$15,IF($F142="Custom",IF(SUM($G142:$L142)=0,0,$E142*H142/SUM($G142:$L142)),$E142/COUNTA(Setup!$A$14:$A$19))),2))</f>
        <v/>
      </c>
      <c r="O142" s="9">
        <f>IF(OR($E142="",O$2=""),"",ROUND(IF($F142="Rent shares",$E142*Setup!$B$16,IF($F142="Custom",IF(SUM($G142:$L142)=0,0,$E142*I142/SUM($G142:$L142)),$E142/COUNTA(Setup!$A$14:$A$19))),2))</f>
        <v/>
      </c>
      <c r="P142" s="9">
        <f>IF(OR($E142="",P$2=""),"",ROUND(IF($F142="Rent shares",$E142*Setup!$B$17,IF($F142="Custom",IF(SUM($G142:$L142)=0,0,$E142*J142/SUM($G142:$L142)),$E142/COUNTA(Setup!$A$14:$A$19))),2))</f>
        <v/>
      </c>
      <c r="Q142" s="9">
        <f>IF(OR($E142="",Q$2=""),"",ROUND(IF($F142="Rent shares",$E142*Setup!$B$18,IF($F142="Custom",IF(SUM($G142:$L142)=0,0,$E142*K142/SUM($G142:$L142)),$E142/COUNTA(Setup!$A$14:$A$19))),2))</f>
        <v/>
      </c>
      <c r="R142" s="9">
        <f>IF(OR($E142="",R$2=""),"",ROUND(IF($F142="Rent shares",$E142*Setup!$B$19,IF($F142="Custom",IF(SUM($G142:$L142)=0,0,$E142*L142/SUM($G142:$L142)),$E142/COUNTA(Setup!$A$14:$A$19))),2))</f>
        <v/>
      </c>
      <c r="S142" s="5">
        <f>IF($E142="","",IF(ABS(SUM(M142:R142)-$E142)&lt;0.02,"OK","CHECK"))</f>
        <v/>
      </c>
      <c r="T142" s="4">
        <f>IF($A142="","",YEAR($A142)*100+MONTH($A142))</f>
        <v/>
      </c>
    </row>
    <row r="143">
      <c r="A143" s="18" t="n"/>
      <c r="E143" s="6" t="n"/>
      <c r="M143" s="9">
        <f>IF(OR($E143="",M$2=""),"",ROUND(IF($F143="Rent shares",$E143*Setup!$B$14,IF($F143="Custom",IF(SUM($G143:$L143)=0,0,$E143*G143/SUM($G143:$L143)),$E143/COUNTA(Setup!$A$14:$A$19))),2))</f>
        <v/>
      </c>
      <c r="N143" s="9">
        <f>IF(OR($E143="",N$2=""),"",ROUND(IF($F143="Rent shares",$E143*Setup!$B$15,IF($F143="Custom",IF(SUM($G143:$L143)=0,0,$E143*H143/SUM($G143:$L143)),$E143/COUNTA(Setup!$A$14:$A$19))),2))</f>
        <v/>
      </c>
      <c r="O143" s="9">
        <f>IF(OR($E143="",O$2=""),"",ROUND(IF($F143="Rent shares",$E143*Setup!$B$16,IF($F143="Custom",IF(SUM($G143:$L143)=0,0,$E143*I143/SUM($G143:$L143)),$E143/COUNTA(Setup!$A$14:$A$19))),2))</f>
        <v/>
      </c>
      <c r="P143" s="9">
        <f>IF(OR($E143="",P$2=""),"",ROUND(IF($F143="Rent shares",$E143*Setup!$B$17,IF($F143="Custom",IF(SUM($G143:$L143)=0,0,$E143*J143/SUM($G143:$L143)),$E143/COUNTA(Setup!$A$14:$A$19))),2))</f>
        <v/>
      </c>
      <c r="Q143" s="9">
        <f>IF(OR($E143="",Q$2=""),"",ROUND(IF($F143="Rent shares",$E143*Setup!$B$18,IF($F143="Custom",IF(SUM($G143:$L143)=0,0,$E143*K143/SUM($G143:$L143)),$E143/COUNTA(Setup!$A$14:$A$19))),2))</f>
        <v/>
      </c>
      <c r="R143" s="9">
        <f>IF(OR($E143="",R$2=""),"",ROUND(IF($F143="Rent shares",$E143*Setup!$B$19,IF($F143="Custom",IF(SUM($G143:$L143)=0,0,$E143*L143/SUM($G143:$L143)),$E143/COUNTA(Setup!$A$14:$A$19))),2))</f>
        <v/>
      </c>
      <c r="S143" s="5">
        <f>IF($E143="","",IF(ABS(SUM(M143:R143)-$E143)&lt;0.02,"OK","CHECK"))</f>
        <v/>
      </c>
      <c r="T143" s="4">
        <f>IF($A143="","",YEAR($A143)*100+MONTH($A143))</f>
        <v/>
      </c>
    </row>
    <row r="144">
      <c r="A144" s="18" t="n"/>
      <c r="E144" s="6" t="n"/>
      <c r="M144" s="9">
        <f>IF(OR($E144="",M$2=""),"",ROUND(IF($F144="Rent shares",$E144*Setup!$B$14,IF($F144="Custom",IF(SUM($G144:$L144)=0,0,$E144*G144/SUM($G144:$L144)),$E144/COUNTA(Setup!$A$14:$A$19))),2))</f>
        <v/>
      </c>
      <c r="N144" s="9">
        <f>IF(OR($E144="",N$2=""),"",ROUND(IF($F144="Rent shares",$E144*Setup!$B$15,IF($F144="Custom",IF(SUM($G144:$L144)=0,0,$E144*H144/SUM($G144:$L144)),$E144/COUNTA(Setup!$A$14:$A$19))),2))</f>
        <v/>
      </c>
      <c r="O144" s="9">
        <f>IF(OR($E144="",O$2=""),"",ROUND(IF($F144="Rent shares",$E144*Setup!$B$16,IF($F144="Custom",IF(SUM($G144:$L144)=0,0,$E144*I144/SUM($G144:$L144)),$E144/COUNTA(Setup!$A$14:$A$19))),2))</f>
        <v/>
      </c>
      <c r="P144" s="9">
        <f>IF(OR($E144="",P$2=""),"",ROUND(IF($F144="Rent shares",$E144*Setup!$B$17,IF($F144="Custom",IF(SUM($G144:$L144)=0,0,$E144*J144/SUM($G144:$L144)),$E144/COUNTA(Setup!$A$14:$A$19))),2))</f>
        <v/>
      </c>
      <c r="Q144" s="9">
        <f>IF(OR($E144="",Q$2=""),"",ROUND(IF($F144="Rent shares",$E144*Setup!$B$18,IF($F144="Custom",IF(SUM($G144:$L144)=0,0,$E144*K144/SUM($G144:$L144)),$E144/COUNTA(Setup!$A$14:$A$19))),2))</f>
        <v/>
      </c>
      <c r="R144" s="9">
        <f>IF(OR($E144="",R$2=""),"",ROUND(IF($F144="Rent shares",$E144*Setup!$B$19,IF($F144="Custom",IF(SUM($G144:$L144)=0,0,$E144*L144/SUM($G144:$L144)),$E144/COUNTA(Setup!$A$14:$A$19))),2))</f>
        <v/>
      </c>
      <c r="S144" s="5">
        <f>IF($E144="","",IF(ABS(SUM(M144:R144)-$E144)&lt;0.02,"OK","CHECK"))</f>
        <v/>
      </c>
      <c r="T144" s="4">
        <f>IF($A144="","",YEAR($A144)*100+MONTH($A144))</f>
        <v/>
      </c>
    </row>
    <row r="145">
      <c r="A145" s="18" t="n"/>
      <c r="E145" s="6" t="n"/>
      <c r="M145" s="9">
        <f>IF(OR($E145="",M$2=""),"",ROUND(IF($F145="Rent shares",$E145*Setup!$B$14,IF($F145="Custom",IF(SUM($G145:$L145)=0,0,$E145*G145/SUM($G145:$L145)),$E145/COUNTA(Setup!$A$14:$A$19))),2))</f>
        <v/>
      </c>
      <c r="N145" s="9">
        <f>IF(OR($E145="",N$2=""),"",ROUND(IF($F145="Rent shares",$E145*Setup!$B$15,IF($F145="Custom",IF(SUM($G145:$L145)=0,0,$E145*H145/SUM($G145:$L145)),$E145/COUNTA(Setup!$A$14:$A$19))),2))</f>
        <v/>
      </c>
      <c r="O145" s="9">
        <f>IF(OR($E145="",O$2=""),"",ROUND(IF($F145="Rent shares",$E145*Setup!$B$16,IF($F145="Custom",IF(SUM($G145:$L145)=0,0,$E145*I145/SUM($G145:$L145)),$E145/COUNTA(Setup!$A$14:$A$19))),2))</f>
        <v/>
      </c>
      <c r="P145" s="9">
        <f>IF(OR($E145="",P$2=""),"",ROUND(IF($F145="Rent shares",$E145*Setup!$B$17,IF($F145="Custom",IF(SUM($G145:$L145)=0,0,$E145*J145/SUM($G145:$L145)),$E145/COUNTA(Setup!$A$14:$A$19))),2))</f>
        <v/>
      </c>
      <c r="Q145" s="9">
        <f>IF(OR($E145="",Q$2=""),"",ROUND(IF($F145="Rent shares",$E145*Setup!$B$18,IF($F145="Custom",IF(SUM($G145:$L145)=0,0,$E145*K145/SUM($G145:$L145)),$E145/COUNTA(Setup!$A$14:$A$19))),2))</f>
        <v/>
      </c>
      <c r="R145" s="9">
        <f>IF(OR($E145="",R$2=""),"",ROUND(IF($F145="Rent shares",$E145*Setup!$B$19,IF($F145="Custom",IF(SUM($G145:$L145)=0,0,$E145*L145/SUM($G145:$L145)),$E145/COUNTA(Setup!$A$14:$A$19))),2))</f>
        <v/>
      </c>
      <c r="S145" s="5">
        <f>IF($E145="","",IF(ABS(SUM(M145:R145)-$E145)&lt;0.02,"OK","CHECK"))</f>
        <v/>
      </c>
      <c r="T145" s="4">
        <f>IF($A145="","",YEAR($A145)*100+MONTH($A145))</f>
        <v/>
      </c>
    </row>
    <row r="146">
      <c r="A146" s="18" t="n"/>
      <c r="E146" s="6" t="n"/>
      <c r="M146" s="9">
        <f>IF(OR($E146="",M$2=""),"",ROUND(IF($F146="Rent shares",$E146*Setup!$B$14,IF($F146="Custom",IF(SUM($G146:$L146)=0,0,$E146*G146/SUM($G146:$L146)),$E146/COUNTA(Setup!$A$14:$A$19))),2))</f>
        <v/>
      </c>
      <c r="N146" s="9">
        <f>IF(OR($E146="",N$2=""),"",ROUND(IF($F146="Rent shares",$E146*Setup!$B$15,IF($F146="Custom",IF(SUM($G146:$L146)=0,0,$E146*H146/SUM($G146:$L146)),$E146/COUNTA(Setup!$A$14:$A$19))),2))</f>
        <v/>
      </c>
      <c r="O146" s="9">
        <f>IF(OR($E146="",O$2=""),"",ROUND(IF($F146="Rent shares",$E146*Setup!$B$16,IF($F146="Custom",IF(SUM($G146:$L146)=0,0,$E146*I146/SUM($G146:$L146)),$E146/COUNTA(Setup!$A$14:$A$19))),2))</f>
        <v/>
      </c>
      <c r="P146" s="9">
        <f>IF(OR($E146="",P$2=""),"",ROUND(IF($F146="Rent shares",$E146*Setup!$B$17,IF($F146="Custom",IF(SUM($G146:$L146)=0,0,$E146*J146/SUM($G146:$L146)),$E146/COUNTA(Setup!$A$14:$A$19))),2))</f>
        <v/>
      </c>
      <c r="Q146" s="9">
        <f>IF(OR($E146="",Q$2=""),"",ROUND(IF($F146="Rent shares",$E146*Setup!$B$18,IF($F146="Custom",IF(SUM($G146:$L146)=0,0,$E146*K146/SUM($G146:$L146)),$E146/COUNTA(Setup!$A$14:$A$19))),2))</f>
        <v/>
      </c>
      <c r="R146" s="9">
        <f>IF(OR($E146="",R$2=""),"",ROUND(IF($F146="Rent shares",$E146*Setup!$B$19,IF($F146="Custom",IF(SUM($G146:$L146)=0,0,$E146*L146/SUM($G146:$L146)),$E146/COUNTA(Setup!$A$14:$A$19))),2))</f>
        <v/>
      </c>
      <c r="S146" s="5">
        <f>IF($E146="","",IF(ABS(SUM(M146:R146)-$E146)&lt;0.02,"OK","CHECK"))</f>
        <v/>
      </c>
      <c r="T146" s="4">
        <f>IF($A146="","",YEAR($A146)*100+MONTH($A146))</f>
        <v/>
      </c>
    </row>
    <row r="147">
      <c r="A147" s="18" t="n"/>
      <c r="E147" s="6" t="n"/>
      <c r="M147" s="9">
        <f>IF(OR($E147="",M$2=""),"",ROUND(IF($F147="Rent shares",$E147*Setup!$B$14,IF($F147="Custom",IF(SUM($G147:$L147)=0,0,$E147*G147/SUM($G147:$L147)),$E147/COUNTA(Setup!$A$14:$A$19))),2))</f>
        <v/>
      </c>
      <c r="N147" s="9">
        <f>IF(OR($E147="",N$2=""),"",ROUND(IF($F147="Rent shares",$E147*Setup!$B$15,IF($F147="Custom",IF(SUM($G147:$L147)=0,0,$E147*H147/SUM($G147:$L147)),$E147/COUNTA(Setup!$A$14:$A$19))),2))</f>
        <v/>
      </c>
      <c r="O147" s="9">
        <f>IF(OR($E147="",O$2=""),"",ROUND(IF($F147="Rent shares",$E147*Setup!$B$16,IF($F147="Custom",IF(SUM($G147:$L147)=0,0,$E147*I147/SUM($G147:$L147)),$E147/COUNTA(Setup!$A$14:$A$19))),2))</f>
        <v/>
      </c>
      <c r="P147" s="9">
        <f>IF(OR($E147="",P$2=""),"",ROUND(IF($F147="Rent shares",$E147*Setup!$B$17,IF($F147="Custom",IF(SUM($G147:$L147)=0,0,$E147*J147/SUM($G147:$L147)),$E147/COUNTA(Setup!$A$14:$A$19))),2))</f>
        <v/>
      </c>
      <c r="Q147" s="9">
        <f>IF(OR($E147="",Q$2=""),"",ROUND(IF($F147="Rent shares",$E147*Setup!$B$18,IF($F147="Custom",IF(SUM($G147:$L147)=0,0,$E147*K147/SUM($G147:$L147)),$E147/COUNTA(Setup!$A$14:$A$19))),2))</f>
        <v/>
      </c>
      <c r="R147" s="9">
        <f>IF(OR($E147="",R$2=""),"",ROUND(IF($F147="Rent shares",$E147*Setup!$B$19,IF($F147="Custom",IF(SUM($G147:$L147)=0,0,$E147*L147/SUM($G147:$L147)),$E147/COUNTA(Setup!$A$14:$A$19))),2))</f>
        <v/>
      </c>
      <c r="S147" s="5">
        <f>IF($E147="","",IF(ABS(SUM(M147:R147)-$E147)&lt;0.02,"OK","CHECK"))</f>
        <v/>
      </c>
      <c r="T147" s="4">
        <f>IF($A147="","",YEAR($A147)*100+MONTH($A147))</f>
        <v/>
      </c>
    </row>
    <row r="148">
      <c r="A148" s="18" t="n"/>
      <c r="E148" s="6" t="n"/>
      <c r="M148" s="9">
        <f>IF(OR($E148="",M$2=""),"",ROUND(IF($F148="Rent shares",$E148*Setup!$B$14,IF($F148="Custom",IF(SUM($G148:$L148)=0,0,$E148*G148/SUM($G148:$L148)),$E148/COUNTA(Setup!$A$14:$A$19))),2))</f>
        <v/>
      </c>
      <c r="N148" s="9">
        <f>IF(OR($E148="",N$2=""),"",ROUND(IF($F148="Rent shares",$E148*Setup!$B$15,IF($F148="Custom",IF(SUM($G148:$L148)=0,0,$E148*H148/SUM($G148:$L148)),$E148/COUNTA(Setup!$A$14:$A$19))),2))</f>
        <v/>
      </c>
      <c r="O148" s="9">
        <f>IF(OR($E148="",O$2=""),"",ROUND(IF($F148="Rent shares",$E148*Setup!$B$16,IF($F148="Custom",IF(SUM($G148:$L148)=0,0,$E148*I148/SUM($G148:$L148)),$E148/COUNTA(Setup!$A$14:$A$19))),2))</f>
        <v/>
      </c>
      <c r="P148" s="9">
        <f>IF(OR($E148="",P$2=""),"",ROUND(IF($F148="Rent shares",$E148*Setup!$B$17,IF($F148="Custom",IF(SUM($G148:$L148)=0,0,$E148*J148/SUM($G148:$L148)),$E148/COUNTA(Setup!$A$14:$A$19))),2))</f>
        <v/>
      </c>
      <c r="Q148" s="9">
        <f>IF(OR($E148="",Q$2=""),"",ROUND(IF($F148="Rent shares",$E148*Setup!$B$18,IF($F148="Custom",IF(SUM($G148:$L148)=0,0,$E148*K148/SUM($G148:$L148)),$E148/COUNTA(Setup!$A$14:$A$19))),2))</f>
        <v/>
      </c>
      <c r="R148" s="9">
        <f>IF(OR($E148="",R$2=""),"",ROUND(IF($F148="Rent shares",$E148*Setup!$B$19,IF($F148="Custom",IF(SUM($G148:$L148)=0,0,$E148*L148/SUM($G148:$L148)),$E148/COUNTA(Setup!$A$14:$A$19))),2))</f>
        <v/>
      </c>
      <c r="S148" s="5">
        <f>IF($E148="","",IF(ABS(SUM(M148:R148)-$E148)&lt;0.02,"OK","CHECK"))</f>
        <v/>
      </c>
      <c r="T148" s="4">
        <f>IF($A148="","",YEAR($A148)*100+MONTH($A148))</f>
        <v/>
      </c>
    </row>
    <row r="149">
      <c r="A149" s="18" t="n"/>
      <c r="E149" s="6" t="n"/>
      <c r="M149" s="9">
        <f>IF(OR($E149="",M$2=""),"",ROUND(IF($F149="Rent shares",$E149*Setup!$B$14,IF($F149="Custom",IF(SUM($G149:$L149)=0,0,$E149*G149/SUM($G149:$L149)),$E149/COUNTA(Setup!$A$14:$A$19))),2))</f>
        <v/>
      </c>
      <c r="N149" s="9">
        <f>IF(OR($E149="",N$2=""),"",ROUND(IF($F149="Rent shares",$E149*Setup!$B$15,IF($F149="Custom",IF(SUM($G149:$L149)=0,0,$E149*H149/SUM($G149:$L149)),$E149/COUNTA(Setup!$A$14:$A$19))),2))</f>
        <v/>
      </c>
      <c r="O149" s="9">
        <f>IF(OR($E149="",O$2=""),"",ROUND(IF($F149="Rent shares",$E149*Setup!$B$16,IF($F149="Custom",IF(SUM($G149:$L149)=0,0,$E149*I149/SUM($G149:$L149)),$E149/COUNTA(Setup!$A$14:$A$19))),2))</f>
        <v/>
      </c>
      <c r="P149" s="9">
        <f>IF(OR($E149="",P$2=""),"",ROUND(IF($F149="Rent shares",$E149*Setup!$B$17,IF($F149="Custom",IF(SUM($G149:$L149)=0,0,$E149*J149/SUM($G149:$L149)),$E149/COUNTA(Setup!$A$14:$A$19))),2))</f>
        <v/>
      </c>
      <c r="Q149" s="9">
        <f>IF(OR($E149="",Q$2=""),"",ROUND(IF($F149="Rent shares",$E149*Setup!$B$18,IF($F149="Custom",IF(SUM($G149:$L149)=0,0,$E149*K149/SUM($G149:$L149)),$E149/COUNTA(Setup!$A$14:$A$19))),2))</f>
        <v/>
      </c>
      <c r="R149" s="9">
        <f>IF(OR($E149="",R$2=""),"",ROUND(IF($F149="Rent shares",$E149*Setup!$B$19,IF($F149="Custom",IF(SUM($G149:$L149)=0,0,$E149*L149/SUM($G149:$L149)),$E149/COUNTA(Setup!$A$14:$A$19))),2))</f>
        <v/>
      </c>
      <c r="S149" s="5">
        <f>IF($E149="","",IF(ABS(SUM(M149:R149)-$E149)&lt;0.02,"OK","CHECK"))</f>
        <v/>
      </c>
      <c r="T149" s="4">
        <f>IF($A149="","",YEAR($A149)*100+MONTH($A149))</f>
        <v/>
      </c>
    </row>
    <row r="150">
      <c r="A150" s="18" t="n"/>
      <c r="E150" s="6" t="n"/>
      <c r="M150" s="9">
        <f>IF(OR($E150="",M$2=""),"",ROUND(IF($F150="Rent shares",$E150*Setup!$B$14,IF($F150="Custom",IF(SUM($G150:$L150)=0,0,$E150*G150/SUM($G150:$L150)),$E150/COUNTA(Setup!$A$14:$A$19))),2))</f>
        <v/>
      </c>
      <c r="N150" s="9">
        <f>IF(OR($E150="",N$2=""),"",ROUND(IF($F150="Rent shares",$E150*Setup!$B$15,IF($F150="Custom",IF(SUM($G150:$L150)=0,0,$E150*H150/SUM($G150:$L150)),$E150/COUNTA(Setup!$A$14:$A$19))),2))</f>
        <v/>
      </c>
      <c r="O150" s="9">
        <f>IF(OR($E150="",O$2=""),"",ROUND(IF($F150="Rent shares",$E150*Setup!$B$16,IF($F150="Custom",IF(SUM($G150:$L150)=0,0,$E150*I150/SUM($G150:$L150)),$E150/COUNTA(Setup!$A$14:$A$19))),2))</f>
        <v/>
      </c>
      <c r="P150" s="9">
        <f>IF(OR($E150="",P$2=""),"",ROUND(IF($F150="Rent shares",$E150*Setup!$B$17,IF($F150="Custom",IF(SUM($G150:$L150)=0,0,$E150*J150/SUM($G150:$L150)),$E150/COUNTA(Setup!$A$14:$A$19))),2))</f>
        <v/>
      </c>
      <c r="Q150" s="9">
        <f>IF(OR($E150="",Q$2=""),"",ROUND(IF($F150="Rent shares",$E150*Setup!$B$18,IF($F150="Custom",IF(SUM($G150:$L150)=0,0,$E150*K150/SUM($G150:$L150)),$E150/COUNTA(Setup!$A$14:$A$19))),2))</f>
        <v/>
      </c>
      <c r="R150" s="9">
        <f>IF(OR($E150="",R$2=""),"",ROUND(IF($F150="Rent shares",$E150*Setup!$B$19,IF($F150="Custom",IF(SUM($G150:$L150)=0,0,$E150*L150/SUM($G150:$L150)),$E150/COUNTA(Setup!$A$14:$A$19))),2))</f>
        <v/>
      </c>
      <c r="S150" s="5">
        <f>IF($E150="","",IF(ABS(SUM(M150:R150)-$E150)&lt;0.02,"OK","CHECK"))</f>
        <v/>
      </c>
      <c r="T150" s="4">
        <f>IF($A150="","",YEAR($A150)*100+MONTH($A150))</f>
        <v/>
      </c>
    </row>
    <row r="151">
      <c r="A151" s="18" t="n"/>
      <c r="E151" s="6" t="n"/>
      <c r="M151" s="9">
        <f>IF(OR($E151="",M$2=""),"",ROUND(IF($F151="Rent shares",$E151*Setup!$B$14,IF($F151="Custom",IF(SUM($G151:$L151)=0,0,$E151*G151/SUM($G151:$L151)),$E151/COUNTA(Setup!$A$14:$A$19))),2))</f>
        <v/>
      </c>
      <c r="N151" s="9">
        <f>IF(OR($E151="",N$2=""),"",ROUND(IF($F151="Rent shares",$E151*Setup!$B$15,IF($F151="Custom",IF(SUM($G151:$L151)=0,0,$E151*H151/SUM($G151:$L151)),$E151/COUNTA(Setup!$A$14:$A$19))),2))</f>
        <v/>
      </c>
      <c r="O151" s="9">
        <f>IF(OR($E151="",O$2=""),"",ROUND(IF($F151="Rent shares",$E151*Setup!$B$16,IF($F151="Custom",IF(SUM($G151:$L151)=0,0,$E151*I151/SUM($G151:$L151)),$E151/COUNTA(Setup!$A$14:$A$19))),2))</f>
        <v/>
      </c>
      <c r="P151" s="9">
        <f>IF(OR($E151="",P$2=""),"",ROUND(IF($F151="Rent shares",$E151*Setup!$B$17,IF($F151="Custom",IF(SUM($G151:$L151)=0,0,$E151*J151/SUM($G151:$L151)),$E151/COUNTA(Setup!$A$14:$A$19))),2))</f>
        <v/>
      </c>
      <c r="Q151" s="9">
        <f>IF(OR($E151="",Q$2=""),"",ROUND(IF($F151="Rent shares",$E151*Setup!$B$18,IF($F151="Custom",IF(SUM($G151:$L151)=0,0,$E151*K151/SUM($G151:$L151)),$E151/COUNTA(Setup!$A$14:$A$19))),2))</f>
        <v/>
      </c>
      <c r="R151" s="9">
        <f>IF(OR($E151="",R$2=""),"",ROUND(IF($F151="Rent shares",$E151*Setup!$B$19,IF($F151="Custom",IF(SUM($G151:$L151)=0,0,$E151*L151/SUM($G151:$L151)),$E151/COUNTA(Setup!$A$14:$A$19))),2))</f>
        <v/>
      </c>
      <c r="S151" s="5">
        <f>IF($E151="","",IF(ABS(SUM(M151:R151)-$E151)&lt;0.02,"OK","CHECK"))</f>
        <v/>
      </c>
      <c r="T151" s="4">
        <f>IF($A151="","",YEAR($A151)*100+MONTH($A151))</f>
        <v/>
      </c>
    </row>
    <row r="152">
      <c r="A152" s="18" t="n"/>
      <c r="E152" s="6" t="n"/>
      <c r="M152" s="9">
        <f>IF(OR($E152="",M$2=""),"",ROUND(IF($F152="Rent shares",$E152*Setup!$B$14,IF($F152="Custom",IF(SUM($G152:$L152)=0,0,$E152*G152/SUM($G152:$L152)),$E152/COUNTA(Setup!$A$14:$A$19))),2))</f>
        <v/>
      </c>
      <c r="N152" s="9">
        <f>IF(OR($E152="",N$2=""),"",ROUND(IF($F152="Rent shares",$E152*Setup!$B$15,IF($F152="Custom",IF(SUM($G152:$L152)=0,0,$E152*H152/SUM($G152:$L152)),$E152/COUNTA(Setup!$A$14:$A$19))),2))</f>
        <v/>
      </c>
      <c r="O152" s="9">
        <f>IF(OR($E152="",O$2=""),"",ROUND(IF($F152="Rent shares",$E152*Setup!$B$16,IF($F152="Custom",IF(SUM($G152:$L152)=0,0,$E152*I152/SUM($G152:$L152)),$E152/COUNTA(Setup!$A$14:$A$19))),2))</f>
        <v/>
      </c>
      <c r="P152" s="9">
        <f>IF(OR($E152="",P$2=""),"",ROUND(IF($F152="Rent shares",$E152*Setup!$B$17,IF($F152="Custom",IF(SUM($G152:$L152)=0,0,$E152*J152/SUM($G152:$L152)),$E152/COUNTA(Setup!$A$14:$A$19))),2))</f>
        <v/>
      </c>
      <c r="Q152" s="9">
        <f>IF(OR($E152="",Q$2=""),"",ROUND(IF($F152="Rent shares",$E152*Setup!$B$18,IF($F152="Custom",IF(SUM($G152:$L152)=0,0,$E152*K152/SUM($G152:$L152)),$E152/COUNTA(Setup!$A$14:$A$19))),2))</f>
        <v/>
      </c>
      <c r="R152" s="9">
        <f>IF(OR($E152="",R$2=""),"",ROUND(IF($F152="Rent shares",$E152*Setup!$B$19,IF($F152="Custom",IF(SUM($G152:$L152)=0,0,$E152*L152/SUM($G152:$L152)),$E152/COUNTA(Setup!$A$14:$A$19))),2))</f>
        <v/>
      </c>
      <c r="S152" s="5">
        <f>IF($E152="","",IF(ABS(SUM(M152:R152)-$E152)&lt;0.02,"OK","CHECK"))</f>
        <v/>
      </c>
      <c r="T152" s="4">
        <f>IF($A152="","",YEAR($A152)*100+MONTH($A152))</f>
        <v/>
      </c>
    </row>
    <row r="153">
      <c r="A153" s="18" t="n"/>
      <c r="E153" s="6" t="n"/>
      <c r="M153" s="9">
        <f>IF(OR($E153="",M$2=""),"",ROUND(IF($F153="Rent shares",$E153*Setup!$B$14,IF($F153="Custom",IF(SUM($G153:$L153)=0,0,$E153*G153/SUM($G153:$L153)),$E153/COUNTA(Setup!$A$14:$A$19))),2))</f>
        <v/>
      </c>
      <c r="N153" s="9">
        <f>IF(OR($E153="",N$2=""),"",ROUND(IF($F153="Rent shares",$E153*Setup!$B$15,IF($F153="Custom",IF(SUM($G153:$L153)=0,0,$E153*H153/SUM($G153:$L153)),$E153/COUNTA(Setup!$A$14:$A$19))),2))</f>
        <v/>
      </c>
      <c r="O153" s="9">
        <f>IF(OR($E153="",O$2=""),"",ROUND(IF($F153="Rent shares",$E153*Setup!$B$16,IF($F153="Custom",IF(SUM($G153:$L153)=0,0,$E153*I153/SUM($G153:$L153)),$E153/COUNTA(Setup!$A$14:$A$19))),2))</f>
        <v/>
      </c>
      <c r="P153" s="9">
        <f>IF(OR($E153="",P$2=""),"",ROUND(IF($F153="Rent shares",$E153*Setup!$B$17,IF($F153="Custom",IF(SUM($G153:$L153)=0,0,$E153*J153/SUM($G153:$L153)),$E153/COUNTA(Setup!$A$14:$A$19))),2))</f>
        <v/>
      </c>
      <c r="Q153" s="9">
        <f>IF(OR($E153="",Q$2=""),"",ROUND(IF($F153="Rent shares",$E153*Setup!$B$18,IF($F153="Custom",IF(SUM($G153:$L153)=0,0,$E153*K153/SUM($G153:$L153)),$E153/COUNTA(Setup!$A$14:$A$19))),2))</f>
        <v/>
      </c>
      <c r="R153" s="9">
        <f>IF(OR($E153="",R$2=""),"",ROUND(IF($F153="Rent shares",$E153*Setup!$B$19,IF($F153="Custom",IF(SUM($G153:$L153)=0,0,$E153*L153/SUM($G153:$L153)),$E153/COUNTA(Setup!$A$14:$A$19))),2))</f>
        <v/>
      </c>
      <c r="S153" s="5">
        <f>IF($E153="","",IF(ABS(SUM(M153:R153)-$E153)&lt;0.02,"OK","CHECK"))</f>
        <v/>
      </c>
      <c r="T153" s="4">
        <f>IF($A153="","",YEAR($A153)*100+MONTH($A153))</f>
        <v/>
      </c>
    </row>
    <row r="154">
      <c r="A154" s="18" t="n"/>
      <c r="E154" s="6" t="n"/>
      <c r="M154" s="9">
        <f>IF(OR($E154="",M$2=""),"",ROUND(IF($F154="Rent shares",$E154*Setup!$B$14,IF($F154="Custom",IF(SUM($G154:$L154)=0,0,$E154*G154/SUM($G154:$L154)),$E154/COUNTA(Setup!$A$14:$A$19))),2))</f>
        <v/>
      </c>
      <c r="N154" s="9">
        <f>IF(OR($E154="",N$2=""),"",ROUND(IF($F154="Rent shares",$E154*Setup!$B$15,IF($F154="Custom",IF(SUM($G154:$L154)=0,0,$E154*H154/SUM($G154:$L154)),$E154/COUNTA(Setup!$A$14:$A$19))),2))</f>
        <v/>
      </c>
      <c r="O154" s="9">
        <f>IF(OR($E154="",O$2=""),"",ROUND(IF($F154="Rent shares",$E154*Setup!$B$16,IF($F154="Custom",IF(SUM($G154:$L154)=0,0,$E154*I154/SUM($G154:$L154)),$E154/COUNTA(Setup!$A$14:$A$19))),2))</f>
        <v/>
      </c>
      <c r="P154" s="9">
        <f>IF(OR($E154="",P$2=""),"",ROUND(IF($F154="Rent shares",$E154*Setup!$B$17,IF($F154="Custom",IF(SUM($G154:$L154)=0,0,$E154*J154/SUM($G154:$L154)),$E154/COUNTA(Setup!$A$14:$A$19))),2))</f>
        <v/>
      </c>
      <c r="Q154" s="9">
        <f>IF(OR($E154="",Q$2=""),"",ROUND(IF($F154="Rent shares",$E154*Setup!$B$18,IF($F154="Custom",IF(SUM($G154:$L154)=0,0,$E154*K154/SUM($G154:$L154)),$E154/COUNTA(Setup!$A$14:$A$19))),2))</f>
        <v/>
      </c>
      <c r="R154" s="9">
        <f>IF(OR($E154="",R$2=""),"",ROUND(IF($F154="Rent shares",$E154*Setup!$B$19,IF($F154="Custom",IF(SUM($G154:$L154)=0,0,$E154*L154/SUM($G154:$L154)),$E154/COUNTA(Setup!$A$14:$A$19))),2))</f>
        <v/>
      </c>
      <c r="S154" s="5">
        <f>IF($E154="","",IF(ABS(SUM(M154:R154)-$E154)&lt;0.02,"OK","CHECK"))</f>
        <v/>
      </c>
      <c r="T154" s="4">
        <f>IF($A154="","",YEAR($A154)*100+MONTH($A154))</f>
        <v/>
      </c>
    </row>
    <row r="155">
      <c r="A155" s="18" t="n"/>
      <c r="E155" s="6" t="n"/>
      <c r="M155" s="9">
        <f>IF(OR($E155="",M$2=""),"",ROUND(IF($F155="Rent shares",$E155*Setup!$B$14,IF($F155="Custom",IF(SUM($G155:$L155)=0,0,$E155*G155/SUM($G155:$L155)),$E155/COUNTA(Setup!$A$14:$A$19))),2))</f>
        <v/>
      </c>
      <c r="N155" s="9">
        <f>IF(OR($E155="",N$2=""),"",ROUND(IF($F155="Rent shares",$E155*Setup!$B$15,IF($F155="Custom",IF(SUM($G155:$L155)=0,0,$E155*H155/SUM($G155:$L155)),$E155/COUNTA(Setup!$A$14:$A$19))),2))</f>
        <v/>
      </c>
      <c r="O155" s="9">
        <f>IF(OR($E155="",O$2=""),"",ROUND(IF($F155="Rent shares",$E155*Setup!$B$16,IF($F155="Custom",IF(SUM($G155:$L155)=0,0,$E155*I155/SUM($G155:$L155)),$E155/COUNTA(Setup!$A$14:$A$19))),2))</f>
        <v/>
      </c>
      <c r="P155" s="9">
        <f>IF(OR($E155="",P$2=""),"",ROUND(IF($F155="Rent shares",$E155*Setup!$B$17,IF($F155="Custom",IF(SUM($G155:$L155)=0,0,$E155*J155/SUM($G155:$L155)),$E155/COUNTA(Setup!$A$14:$A$19))),2))</f>
        <v/>
      </c>
      <c r="Q155" s="9">
        <f>IF(OR($E155="",Q$2=""),"",ROUND(IF($F155="Rent shares",$E155*Setup!$B$18,IF($F155="Custom",IF(SUM($G155:$L155)=0,0,$E155*K155/SUM($G155:$L155)),$E155/COUNTA(Setup!$A$14:$A$19))),2))</f>
        <v/>
      </c>
      <c r="R155" s="9">
        <f>IF(OR($E155="",R$2=""),"",ROUND(IF($F155="Rent shares",$E155*Setup!$B$19,IF($F155="Custom",IF(SUM($G155:$L155)=0,0,$E155*L155/SUM($G155:$L155)),$E155/COUNTA(Setup!$A$14:$A$19))),2))</f>
        <v/>
      </c>
      <c r="S155" s="5">
        <f>IF($E155="","",IF(ABS(SUM(M155:R155)-$E155)&lt;0.02,"OK","CHECK"))</f>
        <v/>
      </c>
      <c r="T155" s="4">
        <f>IF($A155="","",YEAR($A155)*100+MONTH($A155))</f>
        <v/>
      </c>
    </row>
    <row r="156">
      <c r="A156" s="18" t="n"/>
      <c r="E156" s="6" t="n"/>
      <c r="M156" s="9">
        <f>IF(OR($E156="",M$2=""),"",ROUND(IF($F156="Rent shares",$E156*Setup!$B$14,IF($F156="Custom",IF(SUM($G156:$L156)=0,0,$E156*G156/SUM($G156:$L156)),$E156/COUNTA(Setup!$A$14:$A$19))),2))</f>
        <v/>
      </c>
      <c r="N156" s="9">
        <f>IF(OR($E156="",N$2=""),"",ROUND(IF($F156="Rent shares",$E156*Setup!$B$15,IF($F156="Custom",IF(SUM($G156:$L156)=0,0,$E156*H156/SUM($G156:$L156)),$E156/COUNTA(Setup!$A$14:$A$19))),2))</f>
        <v/>
      </c>
      <c r="O156" s="9">
        <f>IF(OR($E156="",O$2=""),"",ROUND(IF($F156="Rent shares",$E156*Setup!$B$16,IF($F156="Custom",IF(SUM($G156:$L156)=0,0,$E156*I156/SUM($G156:$L156)),$E156/COUNTA(Setup!$A$14:$A$19))),2))</f>
        <v/>
      </c>
      <c r="P156" s="9">
        <f>IF(OR($E156="",P$2=""),"",ROUND(IF($F156="Rent shares",$E156*Setup!$B$17,IF($F156="Custom",IF(SUM($G156:$L156)=0,0,$E156*J156/SUM($G156:$L156)),$E156/COUNTA(Setup!$A$14:$A$19))),2))</f>
        <v/>
      </c>
      <c r="Q156" s="9">
        <f>IF(OR($E156="",Q$2=""),"",ROUND(IF($F156="Rent shares",$E156*Setup!$B$18,IF($F156="Custom",IF(SUM($G156:$L156)=0,0,$E156*K156/SUM($G156:$L156)),$E156/COUNTA(Setup!$A$14:$A$19))),2))</f>
        <v/>
      </c>
      <c r="R156" s="9">
        <f>IF(OR($E156="",R$2=""),"",ROUND(IF($F156="Rent shares",$E156*Setup!$B$19,IF($F156="Custom",IF(SUM($G156:$L156)=0,0,$E156*L156/SUM($G156:$L156)),$E156/COUNTA(Setup!$A$14:$A$19))),2))</f>
        <v/>
      </c>
      <c r="S156" s="5">
        <f>IF($E156="","",IF(ABS(SUM(M156:R156)-$E156)&lt;0.02,"OK","CHECK"))</f>
        <v/>
      </c>
      <c r="T156" s="4">
        <f>IF($A156="","",YEAR($A156)*100+MONTH($A156))</f>
        <v/>
      </c>
    </row>
    <row r="157">
      <c r="A157" s="18" t="n"/>
      <c r="E157" s="6" t="n"/>
      <c r="M157" s="9">
        <f>IF(OR($E157="",M$2=""),"",ROUND(IF($F157="Rent shares",$E157*Setup!$B$14,IF($F157="Custom",IF(SUM($G157:$L157)=0,0,$E157*G157/SUM($G157:$L157)),$E157/COUNTA(Setup!$A$14:$A$19))),2))</f>
        <v/>
      </c>
      <c r="N157" s="9">
        <f>IF(OR($E157="",N$2=""),"",ROUND(IF($F157="Rent shares",$E157*Setup!$B$15,IF($F157="Custom",IF(SUM($G157:$L157)=0,0,$E157*H157/SUM($G157:$L157)),$E157/COUNTA(Setup!$A$14:$A$19))),2))</f>
        <v/>
      </c>
      <c r="O157" s="9">
        <f>IF(OR($E157="",O$2=""),"",ROUND(IF($F157="Rent shares",$E157*Setup!$B$16,IF($F157="Custom",IF(SUM($G157:$L157)=0,0,$E157*I157/SUM($G157:$L157)),$E157/COUNTA(Setup!$A$14:$A$19))),2))</f>
        <v/>
      </c>
      <c r="P157" s="9">
        <f>IF(OR($E157="",P$2=""),"",ROUND(IF($F157="Rent shares",$E157*Setup!$B$17,IF($F157="Custom",IF(SUM($G157:$L157)=0,0,$E157*J157/SUM($G157:$L157)),$E157/COUNTA(Setup!$A$14:$A$19))),2))</f>
        <v/>
      </c>
      <c r="Q157" s="9">
        <f>IF(OR($E157="",Q$2=""),"",ROUND(IF($F157="Rent shares",$E157*Setup!$B$18,IF($F157="Custom",IF(SUM($G157:$L157)=0,0,$E157*K157/SUM($G157:$L157)),$E157/COUNTA(Setup!$A$14:$A$19))),2))</f>
        <v/>
      </c>
      <c r="R157" s="9">
        <f>IF(OR($E157="",R$2=""),"",ROUND(IF($F157="Rent shares",$E157*Setup!$B$19,IF($F157="Custom",IF(SUM($G157:$L157)=0,0,$E157*L157/SUM($G157:$L157)),$E157/COUNTA(Setup!$A$14:$A$19))),2))</f>
        <v/>
      </c>
      <c r="S157" s="5">
        <f>IF($E157="","",IF(ABS(SUM(M157:R157)-$E157)&lt;0.02,"OK","CHECK"))</f>
        <v/>
      </c>
      <c r="T157" s="4">
        <f>IF($A157="","",YEAR($A157)*100+MONTH($A157))</f>
        <v/>
      </c>
    </row>
    <row r="158">
      <c r="A158" s="18" t="n"/>
      <c r="E158" s="6" t="n"/>
      <c r="M158" s="9">
        <f>IF(OR($E158="",M$2=""),"",ROUND(IF($F158="Rent shares",$E158*Setup!$B$14,IF($F158="Custom",IF(SUM($G158:$L158)=0,0,$E158*G158/SUM($G158:$L158)),$E158/COUNTA(Setup!$A$14:$A$19))),2))</f>
        <v/>
      </c>
      <c r="N158" s="9">
        <f>IF(OR($E158="",N$2=""),"",ROUND(IF($F158="Rent shares",$E158*Setup!$B$15,IF($F158="Custom",IF(SUM($G158:$L158)=0,0,$E158*H158/SUM($G158:$L158)),$E158/COUNTA(Setup!$A$14:$A$19))),2))</f>
        <v/>
      </c>
      <c r="O158" s="9">
        <f>IF(OR($E158="",O$2=""),"",ROUND(IF($F158="Rent shares",$E158*Setup!$B$16,IF($F158="Custom",IF(SUM($G158:$L158)=0,0,$E158*I158/SUM($G158:$L158)),$E158/COUNTA(Setup!$A$14:$A$19))),2))</f>
        <v/>
      </c>
      <c r="P158" s="9">
        <f>IF(OR($E158="",P$2=""),"",ROUND(IF($F158="Rent shares",$E158*Setup!$B$17,IF($F158="Custom",IF(SUM($G158:$L158)=0,0,$E158*J158/SUM($G158:$L158)),$E158/COUNTA(Setup!$A$14:$A$19))),2))</f>
        <v/>
      </c>
      <c r="Q158" s="9">
        <f>IF(OR($E158="",Q$2=""),"",ROUND(IF($F158="Rent shares",$E158*Setup!$B$18,IF($F158="Custom",IF(SUM($G158:$L158)=0,0,$E158*K158/SUM($G158:$L158)),$E158/COUNTA(Setup!$A$14:$A$19))),2))</f>
        <v/>
      </c>
      <c r="R158" s="9">
        <f>IF(OR($E158="",R$2=""),"",ROUND(IF($F158="Rent shares",$E158*Setup!$B$19,IF($F158="Custom",IF(SUM($G158:$L158)=0,0,$E158*L158/SUM($G158:$L158)),$E158/COUNTA(Setup!$A$14:$A$19))),2))</f>
        <v/>
      </c>
      <c r="S158" s="5">
        <f>IF($E158="","",IF(ABS(SUM(M158:R158)-$E158)&lt;0.02,"OK","CHECK"))</f>
        <v/>
      </c>
      <c r="T158" s="4">
        <f>IF($A158="","",YEAR($A158)*100+MONTH($A158))</f>
        <v/>
      </c>
    </row>
    <row r="159">
      <c r="A159" s="18" t="n"/>
      <c r="E159" s="6" t="n"/>
      <c r="M159" s="9">
        <f>IF(OR($E159="",M$2=""),"",ROUND(IF($F159="Rent shares",$E159*Setup!$B$14,IF($F159="Custom",IF(SUM($G159:$L159)=0,0,$E159*G159/SUM($G159:$L159)),$E159/COUNTA(Setup!$A$14:$A$19))),2))</f>
        <v/>
      </c>
      <c r="N159" s="9">
        <f>IF(OR($E159="",N$2=""),"",ROUND(IF($F159="Rent shares",$E159*Setup!$B$15,IF($F159="Custom",IF(SUM($G159:$L159)=0,0,$E159*H159/SUM($G159:$L159)),$E159/COUNTA(Setup!$A$14:$A$19))),2))</f>
        <v/>
      </c>
      <c r="O159" s="9">
        <f>IF(OR($E159="",O$2=""),"",ROUND(IF($F159="Rent shares",$E159*Setup!$B$16,IF($F159="Custom",IF(SUM($G159:$L159)=0,0,$E159*I159/SUM($G159:$L159)),$E159/COUNTA(Setup!$A$14:$A$19))),2))</f>
        <v/>
      </c>
      <c r="P159" s="9">
        <f>IF(OR($E159="",P$2=""),"",ROUND(IF($F159="Rent shares",$E159*Setup!$B$17,IF($F159="Custom",IF(SUM($G159:$L159)=0,0,$E159*J159/SUM($G159:$L159)),$E159/COUNTA(Setup!$A$14:$A$19))),2))</f>
        <v/>
      </c>
      <c r="Q159" s="9">
        <f>IF(OR($E159="",Q$2=""),"",ROUND(IF($F159="Rent shares",$E159*Setup!$B$18,IF($F159="Custom",IF(SUM($G159:$L159)=0,0,$E159*K159/SUM($G159:$L159)),$E159/COUNTA(Setup!$A$14:$A$19))),2))</f>
        <v/>
      </c>
      <c r="R159" s="9">
        <f>IF(OR($E159="",R$2=""),"",ROUND(IF($F159="Rent shares",$E159*Setup!$B$19,IF($F159="Custom",IF(SUM($G159:$L159)=0,0,$E159*L159/SUM($G159:$L159)),$E159/COUNTA(Setup!$A$14:$A$19))),2))</f>
        <v/>
      </c>
      <c r="S159" s="5">
        <f>IF($E159="","",IF(ABS(SUM(M159:R159)-$E159)&lt;0.02,"OK","CHECK"))</f>
        <v/>
      </c>
      <c r="T159" s="4">
        <f>IF($A159="","",YEAR($A159)*100+MONTH($A159))</f>
        <v/>
      </c>
    </row>
    <row r="160">
      <c r="A160" s="18" t="n"/>
      <c r="E160" s="6" t="n"/>
      <c r="M160" s="9">
        <f>IF(OR($E160="",M$2=""),"",ROUND(IF($F160="Rent shares",$E160*Setup!$B$14,IF($F160="Custom",IF(SUM($G160:$L160)=0,0,$E160*G160/SUM($G160:$L160)),$E160/COUNTA(Setup!$A$14:$A$19))),2))</f>
        <v/>
      </c>
      <c r="N160" s="9">
        <f>IF(OR($E160="",N$2=""),"",ROUND(IF($F160="Rent shares",$E160*Setup!$B$15,IF($F160="Custom",IF(SUM($G160:$L160)=0,0,$E160*H160/SUM($G160:$L160)),$E160/COUNTA(Setup!$A$14:$A$19))),2))</f>
        <v/>
      </c>
      <c r="O160" s="9">
        <f>IF(OR($E160="",O$2=""),"",ROUND(IF($F160="Rent shares",$E160*Setup!$B$16,IF($F160="Custom",IF(SUM($G160:$L160)=0,0,$E160*I160/SUM($G160:$L160)),$E160/COUNTA(Setup!$A$14:$A$19))),2))</f>
        <v/>
      </c>
      <c r="P160" s="9">
        <f>IF(OR($E160="",P$2=""),"",ROUND(IF($F160="Rent shares",$E160*Setup!$B$17,IF($F160="Custom",IF(SUM($G160:$L160)=0,0,$E160*J160/SUM($G160:$L160)),$E160/COUNTA(Setup!$A$14:$A$19))),2))</f>
        <v/>
      </c>
      <c r="Q160" s="9">
        <f>IF(OR($E160="",Q$2=""),"",ROUND(IF($F160="Rent shares",$E160*Setup!$B$18,IF($F160="Custom",IF(SUM($G160:$L160)=0,0,$E160*K160/SUM($G160:$L160)),$E160/COUNTA(Setup!$A$14:$A$19))),2))</f>
        <v/>
      </c>
      <c r="R160" s="9">
        <f>IF(OR($E160="",R$2=""),"",ROUND(IF($F160="Rent shares",$E160*Setup!$B$19,IF($F160="Custom",IF(SUM($G160:$L160)=0,0,$E160*L160/SUM($G160:$L160)),$E160/COUNTA(Setup!$A$14:$A$19))),2))</f>
        <v/>
      </c>
      <c r="S160" s="5">
        <f>IF($E160="","",IF(ABS(SUM(M160:R160)-$E160)&lt;0.02,"OK","CHECK"))</f>
        <v/>
      </c>
      <c r="T160" s="4">
        <f>IF($A160="","",YEAR($A160)*100+MONTH($A160))</f>
        <v/>
      </c>
    </row>
    <row r="161">
      <c r="A161" s="18" t="n"/>
      <c r="E161" s="6" t="n"/>
      <c r="M161" s="9">
        <f>IF(OR($E161="",M$2=""),"",ROUND(IF($F161="Rent shares",$E161*Setup!$B$14,IF($F161="Custom",IF(SUM($G161:$L161)=0,0,$E161*G161/SUM($G161:$L161)),$E161/COUNTA(Setup!$A$14:$A$19))),2))</f>
        <v/>
      </c>
      <c r="N161" s="9">
        <f>IF(OR($E161="",N$2=""),"",ROUND(IF($F161="Rent shares",$E161*Setup!$B$15,IF($F161="Custom",IF(SUM($G161:$L161)=0,0,$E161*H161/SUM($G161:$L161)),$E161/COUNTA(Setup!$A$14:$A$19))),2))</f>
        <v/>
      </c>
      <c r="O161" s="9">
        <f>IF(OR($E161="",O$2=""),"",ROUND(IF($F161="Rent shares",$E161*Setup!$B$16,IF($F161="Custom",IF(SUM($G161:$L161)=0,0,$E161*I161/SUM($G161:$L161)),$E161/COUNTA(Setup!$A$14:$A$19))),2))</f>
        <v/>
      </c>
      <c r="P161" s="9">
        <f>IF(OR($E161="",P$2=""),"",ROUND(IF($F161="Rent shares",$E161*Setup!$B$17,IF($F161="Custom",IF(SUM($G161:$L161)=0,0,$E161*J161/SUM($G161:$L161)),$E161/COUNTA(Setup!$A$14:$A$19))),2))</f>
        <v/>
      </c>
      <c r="Q161" s="9">
        <f>IF(OR($E161="",Q$2=""),"",ROUND(IF($F161="Rent shares",$E161*Setup!$B$18,IF($F161="Custom",IF(SUM($G161:$L161)=0,0,$E161*K161/SUM($G161:$L161)),$E161/COUNTA(Setup!$A$14:$A$19))),2))</f>
        <v/>
      </c>
      <c r="R161" s="9">
        <f>IF(OR($E161="",R$2=""),"",ROUND(IF($F161="Rent shares",$E161*Setup!$B$19,IF($F161="Custom",IF(SUM($G161:$L161)=0,0,$E161*L161/SUM($G161:$L161)),$E161/COUNTA(Setup!$A$14:$A$19))),2))</f>
        <v/>
      </c>
      <c r="S161" s="5">
        <f>IF($E161="","",IF(ABS(SUM(M161:R161)-$E161)&lt;0.02,"OK","CHECK"))</f>
        <v/>
      </c>
      <c r="T161" s="4">
        <f>IF($A161="","",YEAR($A161)*100+MONTH($A161))</f>
        <v/>
      </c>
    </row>
    <row r="162">
      <c r="A162" s="18" t="n"/>
      <c r="E162" s="6" t="n"/>
      <c r="M162" s="9">
        <f>IF(OR($E162="",M$2=""),"",ROUND(IF($F162="Rent shares",$E162*Setup!$B$14,IF($F162="Custom",IF(SUM($G162:$L162)=0,0,$E162*G162/SUM($G162:$L162)),$E162/COUNTA(Setup!$A$14:$A$19))),2))</f>
        <v/>
      </c>
      <c r="N162" s="9">
        <f>IF(OR($E162="",N$2=""),"",ROUND(IF($F162="Rent shares",$E162*Setup!$B$15,IF($F162="Custom",IF(SUM($G162:$L162)=0,0,$E162*H162/SUM($G162:$L162)),$E162/COUNTA(Setup!$A$14:$A$19))),2))</f>
        <v/>
      </c>
      <c r="O162" s="9">
        <f>IF(OR($E162="",O$2=""),"",ROUND(IF($F162="Rent shares",$E162*Setup!$B$16,IF($F162="Custom",IF(SUM($G162:$L162)=0,0,$E162*I162/SUM($G162:$L162)),$E162/COUNTA(Setup!$A$14:$A$19))),2))</f>
        <v/>
      </c>
      <c r="P162" s="9">
        <f>IF(OR($E162="",P$2=""),"",ROUND(IF($F162="Rent shares",$E162*Setup!$B$17,IF($F162="Custom",IF(SUM($G162:$L162)=0,0,$E162*J162/SUM($G162:$L162)),$E162/COUNTA(Setup!$A$14:$A$19))),2))</f>
        <v/>
      </c>
      <c r="Q162" s="9">
        <f>IF(OR($E162="",Q$2=""),"",ROUND(IF($F162="Rent shares",$E162*Setup!$B$18,IF($F162="Custom",IF(SUM($G162:$L162)=0,0,$E162*K162/SUM($G162:$L162)),$E162/COUNTA(Setup!$A$14:$A$19))),2))</f>
        <v/>
      </c>
      <c r="R162" s="9">
        <f>IF(OR($E162="",R$2=""),"",ROUND(IF($F162="Rent shares",$E162*Setup!$B$19,IF($F162="Custom",IF(SUM($G162:$L162)=0,0,$E162*L162/SUM($G162:$L162)),$E162/COUNTA(Setup!$A$14:$A$19))),2))</f>
        <v/>
      </c>
      <c r="S162" s="5">
        <f>IF($E162="","",IF(ABS(SUM(M162:R162)-$E162)&lt;0.02,"OK","CHECK"))</f>
        <v/>
      </c>
      <c r="T162" s="4">
        <f>IF($A162="","",YEAR($A162)*100+MONTH($A162))</f>
        <v/>
      </c>
    </row>
    <row r="163">
      <c r="A163" s="18" t="n"/>
      <c r="E163" s="6" t="n"/>
      <c r="M163" s="9">
        <f>IF(OR($E163="",M$2=""),"",ROUND(IF($F163="Rent shares",$E163*Setup!$B$14,IF($F163="Custom",IF(SUM($G163:$L163)=0,0,$E163*G163/SUM($G163:$L163)),$E163/COUNTA(Setup!$A$14:$A$19))),2))</f>
        <v/>
      </c>
      <c r="N163" s="9">
        <f>IF(OR($E163="",N$2=""),"",ROUND(IF($F163="Rent shares",$E163*Setup!$B$15,IF($F163="Custom",IF(SUM($G163:$L163)=0,0,$E163*H163/SUM($G163:$L163)),$E163/COUNTA(Setup!$A$14:$A$19))),2))</f>
        <v/>
      </c>
      <c r="O163" s="9">
        <f>IF(OR($E163="",O$2=""),"",ROUND(IF($F163="Rent shares",$E163*Setup!$B$16,IF($F163="Custom",IF(SUM($G163:$L163)=0,0,$E163*I163/SUM($G163:$L163)),$E163/COUNTA(Setup!$A$14:$A$19))),2))</f>
        <v/>
      </c>
      <c r="P163" s="9">
        <f>IF(OR($E163="",P$2=""),"",ROUND(IF($F163="Rent shares",$E163*Setup!$B$17,IF($F163="Custom",IF(SUM($G163:$L163)=0,0,$E163*J163/SUM($G163:$L163)),$E163/COUNTA(Setup!$A$14:$A$19))),2))</f>
        <v/>
      </c>
      <c r="Q163" s="9">
        <f>IF(OR($E163="",Q$2=""),"",ROUND(IF($F163="Rent shares",$E163*Setup!$B$18,IF($F163="Custom",IF(SUM($G163:$L163)=0,0,$E163*K163/SUM($G163:$L163)),$E163/COUNTA(Setup!$A$14:$A$19))),2))</f>
        <v/>
      </c>
      <c r="R163" s="9">
        <f>IF(OR($E163="",R$2=""),"",ROUND(IF($F163="Rent shares",$E163*Setup!$B$19,IF($F163="Custom",IF(SUM($G163:$L163)=0,0,$E163*L163/SUM($G163:$L163)),$E163/COUNTA(Setup!$A$14:$A$19))),2))</f>
        <v/>
      </c>
      <c r="S163" s="5">
        <f>IF($E163="","",IF(ABS(SUM(M163:R163)-$E163)&lt;0.02,"OK","CHECK"))</f>
        <v/>
      </c>
      <c r="T163" s="4">
        <f>IF($A163="","",YEAR($A163)*100+MONTH($A163))</f>
        <v/>
      </c>
    </row>
    <row r="164">
      <c r="A164" s="18" t="n"/>
      <c r="E164" s="6" t="n"/>
      <c r="M164" s="9">
        <f>IF(OR($E164="",M$2=""),"",ROUND(IF($F164="Rent shares",$E164*Setup!$B$14,IF($F164="Custom",IF(SUM($G164:$L164)=0,0,$E164*G164/SUM($G164:$L164)),$E164/COUNTA(Setup!$A$14:$A$19))),2))</f>
        <v/>
      </c>
      <c r="N164" s="9">
        <f>IF(OR($E164="",N$2=""),"",ROUND(IF($F164="Rent shares",$E164*Setup!$B$15,IF($F164="Custom",IF(SUM($G164:$L164)=0,0,$E164*H164/SUM($G164:$L164)),$E164/COUNTA(Setup!$A$14:$A$19))),2))</f>
        <v/>
      </c>
      <c r="O164" s="9">
        <f>IF(OR($E164="",O$2=""),"",ROUND(IF($F164="Rent shares",$E164*Setup!$B$16,IF($F164="Custom",IF(SUM($G164:$L164)=0,0,$E164*I164/SUM($G164:$L164)),$E164/COUNTA(Setup!$A$14:$A$19))),2))</f>
        <v/>
      </c>
      <c r="P164" s="9">
        <f>IF(OR($E164="",P$2=""),"",ROUND(IF($F164="Rent shares",$E164*Setup!$B$17,IF($F164="Custom",IF(SUM($G164:$L164)=0,0,$E164*J164/SUM($G164:$L164)),$E164/COUNTA(Setup!$A$14:$A$19))),2))</f>
        <v/>
      </c>
      <c r="Q164" s="9">
        <f>IF(OR($E164="",Q$2=""),"",ROUND(IF($F164="Rent shares",$E164*Setup!$B$18,IF($F164="Custom",IF(SUM($G164:$L164)=0,0,$E164*K164/SUM($G164:$L164)),$E164/COUNTA(Setup!$A$14:$A$19))),2))</f>
        <v/>
      </c>
      <c r="R164" s="9">
        <f>IF(OR($E164="",R$2=""),"",ROUND(IF($F164="Rent shares",$E164*Setup!$B$19,IF($F164="Custom",IF(SUM($G164:$L164)=0,0,$E164*L164/SUM($G164:$L164)),$E164/COUNTA(Setup!$A$14:$A$19))),2))</f>
        <v/>
      </c>
      <c r="S164" s="5">
        <f>IF($E164="","",IF(ABS(SUM(M164:R164)-$E164)&lt;0.02,"OK","CHECK"))</f>
        <v/>
      </c>
      <c r="T164" s="4">
        <f>IF($A164="","",YEAR($A164)*100+MONTH($A164))</f>
        <v/>
      </c>
    </row>
    <row r="165">
      <c r="A165" s="18" t="n"/>
      <c r="E165" s="6" t="n"/>
      <c r="M165" s="9">
        <f>IF(OR($E165="",M$2=""),"",ROUND(IF($F165="Rent shares",$E165*Setup!$B$14,IF($F165="Custom",IF(SUM($G165:$L165)=0,0,$E165*G165/SUM($G165:$L165)),$E165/COUNTA(Setup!$A$14:$A$19))),2))</f>
        <v/>
      </c>
      <c r="N165" s="9">
        <f>IF(OR($E165="",N$2=""),"",ROUND(IF($F165="Rent shares",$E165*Setup!$B$15,IF($F165="Custom",IF(SUM($G165:$L165)=0,0,$E165*H165/SUM($G165:$L165)),$E165/COUNTA(Setup!$A$14:$A$19))),2))</f>
        <v/>
      </c>
      <c r="O165" s="9">
        <f>IF(OR($E165="",O$2=""),"",ROUND(IF($F165="Rent shares",$E165*Setup!$B$16,IF($F165="Custom",IF(SUM($G165:$L165)=0,0,$E165*I165/SUM($G165:$L165)),$E165/COUNTA(Setup!$A$14:$A$19))),2))</f>
        <v/>
      </c>
      <c r="P165" s="9">
        <f>IF(OR($E165="",P$2=""),"",ROUND(IF($F165="Rent shares",$E165*Setup!$B$17,IF($F165="Custom",IF(SUM($G165:$L165)=0,0,$E165*J165/SUM($G165:$L165)),$E165/COUNTA(Setup!$A$14:$A$19))),2))</f>
        <v/>
      </c>
      <c r="Q165" s="9">
        <f>IF(OR($E165="",Q$2=""),"",ROUND(IF($F165="Rent shares",$E165*Setup!$B$18,IF($F165="Custom",IF(SUM($G165:$L165)=0,0,$E165*K165/SUM($G165:$L165)),$E165/COUNTA(Setup!$A$14:$A$19))),2))</f>
        <v/>
      </c>
      <c r="R165" s="9">
        <f>IF(OR($E165="",R$2=""),"",ROUND(IF($F165="Rent shares",$E165*Setup!$B$19,IF($F165="Custom",IF(SUM($G165:$L165)=0,0,$E165*L165/SUM($G165:$L165)),$E165/COUNTA(Setup!$A$14:$A$19))),2))</f>
        <v/>
      </c>
      <c r="S165" s="5">
        <f>IF($E165="","",IF(ABS(SUM(M165:R165)-$E165)&lt;0.02,"OK","CHECK"))</f>
        <v/>
      </c>
      <c r="T165" s="4">
        <f>IF($A165="","",YEAR($A165)*100+MONTH($A165))</f>
        <v/>
      </c>
    </row>
    <row r="166">
      <c r="A166" s="18" t="n"/>
      <c r="E166" s="6" t="n"/>
      <c r="M166" s="9">
        <f>IF(OR($E166="",M$2=""),"",ROUND(IF($F166="Rent shares",$E166*Setup!$B$14,IF($F166="Custom",IF(SUM($G166:$L166)=0,0,$E166*G166/SUM($G166:$L166)),$E166/COUNTA(Setup!$A$14:$A$19))),2))</f>
        <v/>
      </c>
      <c r="N166" s="9">
        <f>IF(OR($E166="",N$2=""),"",ROUND(IF($F166="Rent shares",$E166*Setup!$B$15,IF($F166="Custom",IF(SUM($G166:$L166)=0,0,$E166*H166/SUM($G166:$L166)),$E166/COUNTA(Setup!$A$14:$A$19))),2))</f>
        <v/>
      </c>
      <c r="O166" s="9">
        <f>IF(OR($E166="",O$2=""),"",ROUND(IF($F166="Rent shares",$E166*Setup!$B$16,IF($F166="Custom",IF(SUM($G166:$L166)=0,0,$E166*I166/SUM($G166:$L166)),$E166/COUNTA(Setup!$A$14:$A$19))),2))</f>
        <v/>
      </c>
      <c r="P166" s="9">
        <f>IF(OR($E166="",P$2=""),"",ROUND(IF($F166="Rent shares",$E166*Setup!$B$17,IF($F166="Custom",IF(SUM($G166:$L166)=0,0,$E166*J166/SUM($G166:$L166)),$E166/COUNTA(Setup!$A$14:$A$19))),2))</f>
        <v/>
      </c>
      <c r="Q166" s="9">
        <f>IF(OR($E166="",Q$2=""),"",ROUND(IF($F166="Rent shares",$E166*Setup!$B$18,IF($F166="Custom",IF(SUM($G166:$L166)=0,0,$E166*K166/SUM($G166:$L166)),$E166/COUNTA(Setup!$A$14:$A$19))),2))</f>
        <v/>
      </c>
      <c r="R166" s="9">
        <f>IF(OR($E166="",R$2=""),"",ROUND(IF($F166="Rent shares",$E166*Setup!$B$19,IF($F166="Custom",IF(SUM($G166:$L166)=0,0,$E166*L166/SUM($G166:$L166)),$E166/COUNTA(Setup!$A$14:$A$19))),2))</f>
        <v/>
      </c>
      <c r="S166" s="5">
        <f>IF($E166="","",IF(ABS(SUM(M166:R166)-$E166)&lt;0.02,"OK","CHECK"))</f>
        <v/>
      </c>
      <c r="T166" s="4">
        <f>IF($A166="","",YEAR($A166)*100+MONTH($A166))</f>
        <v/>
      </c>
    </row>
    <row r="167">
      <c r="A167" s="18" t="n"/>
      <c r="E167" s="6" t="n"/>
      <c r="M167" s="9">
        <f>IF(OR($E167="",M$2=""),"",ROUND(IF($F167="Rent shares",$E167*Setup!$B$14,IF($F167="Custom",IF(SUM($G167:$L167)=0,0,$E167*G167/SUM($G167:$L167)),$E167/COUNTA(Setup!$A$14:$A$19))),2))</f>
        <v/>
      </c>
      <c r="N167" s="9">
        <f>IF(OR($E167="",N$2=""),"",ROUND(IF($F167="Rent shares",$E167*Setup!$B$15,IF($F167="Custom",IF(SUM($G167:$L167)=0,0,$E167*H167/SUM($G167:$L167)),$E167/COUNTA(Setup!$A$14:$A$19))),2))</f>
        <v/>
      </c>
      <c r="O167" s="9">
        <f>IF(OR($E167="",O$2=""),"",ROUND(IF($F167="Rent shares",$E167*Setup!$B$16,IF($F167="Custom",IF(SUM($G167:$L167)=0,0,$E167*I167/SUM($G167:$L167)),$E167/COUNTA(Setup!$A$14:$A$19))),2))</f>
        <v/>
      </c>
      <c r="P167" s="9">
        <f>IF(OR($E167="",P$2=""),"",ROUND(IF($F167="Rent shares",$E167*Setup!$B$17,IF($F167="Custom",IF(SUM($G167:$L167)=0,0,$E167*J167/SUM($G167:$L167)),$E167/COUNTA(Setup!$A$14:$A$19))),2))</f>
        <v/>
      </c>
      <c r="Q167" s="9">
        <f>IF(OR($E167="",Q$2=""),"",ROUND(IF($F167="Rent shares",$E167*Setup!$B$18,IF($F167="Custom",IF(SUM($G167:$L167)=0,0,$E167*K167/SUM($G167:$L167)),$E167/COUNTA(Setup!$A$14:$A$19))),2))</f>
        <v/>
      </c>
      <c r="R167" s="9">
        <f>IF(OR($E167="",R$2=""),"",ROUND(IF($F167="Rent shares",$E167*Setup!$B$19,IF($F167="Custom",IF(SUM($G167:$L167)=0,0,$E167*L167/SUM($G167:$L167)),$E167/COUNTA(Setup!$A$14:$A$19))),2))</f>
        <v/>
      </c>
      <c r="S167" s="5">
        <f>IF($E167="","",IF(ABS(SUM(M167:R167)-$E167)&lt;0.02,"OK","CHECK"))</f>
        <v/>
      </c>
      <c r="T167" s="4">
        <f>IF($A167="","",YEAR($A167)*100+MONTH($A167))</f>
        <v/>
      </c>
    </row>
    <row r="168">
      <c r="A168" s="18" t="n"/>
      <c r="E168" s="6" t="n"/>
      <c r="M168" s="9">
        <f>IF(OR($E168="",M$2=""),"",ROUND(IF($F168="Rent shares",$E168*Setup!$B$14,IF($F168="Custom",IF(SUM($G168:$L168)=0,0,$E168*G168/SUM($G168:$L168)),$E168/COUNTA(Setup!$A$14:$A$19))),2))</f>
        <v/>
      </c>
      <c r="N168" s="9">
        <f>IF(OR($E168="",N$2=""),"",ROUND(IF($F168="Rent shares",$E168*Setup!$B$15,IF($F168="Custom",IF(SUM($G168:$L168)=0,0,$E168*H168/SUM($G168:$L168)),$E168/COUNTA(Setup!$A$14:$A$19))),2))</f>
        <v/>
      </c>
      <c r="O168" s="9">
        <f>IF(OR($E168="",O$2=""),"",ROUND(IF($F168="Rent shares",$E168*Setup!$B$16,IF($F168="Custom",IF(SUM($G168:$L168)=0,0,$E168*I168/SUM($G168:$L168)),$E168/COUNTA(Setup!$A$14:$A$19))),2))</f>
        <v/>
      </c>
      <c r="P168" s="9">
        <f>IF(OR($E168="",P$2=""),"",ROUND(IF($F168="Rent shares",$E168*Setup!$B$17,IF($F168="Custom",IF(SUM($G168:$L168)=0,0,$E168*J168/SUM($G168:$L168)),$E168/COUNTA(Setup!$A$14:$A$19))),2))</f>
        <v/>
      </c>
      <c r="Q168" s="9">
        <f>IF(OR($E168="",Q$2=""),"",ROUND(IF($F168="Rent shares",$E168*Setup!$B$18,IF($F168="Custom",IF(SUM($G168:$L168)=0,0,$E168*K168/SUM($G168:$L168)),$E168/COUNTA(Setup!$A$14:$A$19))),2))</f>
        <v/>
      </c>
      <c r="R168" s="9">
        <f>IF(OR($E168="",R$2=""),"",ROUND(IF($F168="Rent shares",$E168*Setup!$B$19,IF($F168="Custom",IF(SUM($G168:$L168)=0,0,$E168*L168/SUM($G168:$L168)),$E168/COUNTA(Setup!$A$14:$A$19))),2))</f>
        <v/>
      </c>
      <c r="S168" s="5">
        <f>IF($E168="","",IF(ABS(SUM(M168:R168)-$E168)&lt;0.02,"OK","CHECK"))</f>
        <v/>
      </c>
      <c r="T168" s="4">
        <f>IF($A168="","",YEAR($A168)*100+MONTH($A168))</f>
        <v/>
      </c>
    </row>
    <row r="169">
      <c r="A169" s="18" t="n"/>
      <c r="E169" s="6" t="n"/>
      <c r="M169" s="9">
        <f>IF(OR($E169="",M$2=""),"",ROUND(IF($F169="Rent shares",$E169*Setup!$B$14,IF($F169="Custom",IF(SUM($G169:$L169)=0,0,$E169*G169/SUM($G169:$L169)),$E169/COUNTA(Setup!$A$14:$A$19))),2))</f>
        <v/>
      </c>
      <c r="N169" s="9">
        <f>IF(OR($E169="",N$2=""),"",ROUND(IF($F169="Rent shares",$E169*Setup!$B$15,IF($F169="Custom",IF(SUM($G169:$L169)=0,0,$E169*H169/SUM($G169:$L169)),$E169/COUNTA(Setup!$A$14:$A$19))),2))</f>
        <v/>
      </c>
      <c r="O169" s="9">
        <f>IF(OR($E169="",O$2=""),"",ROUND(IF($F169="Rent shares",$E169*Setup!$B$16,IF($F169="Custom",IF(SUM($G169:$L169)=0,0,$E169*I169/SUM($G169:$L169)),$E169/COUNTA(Setup!$A$14:$A$19))),2))</f>
        <v/>
      </c>
      <c r="P169" s="9">
        <f>IF(OR($E169="",P$2=""),"",ROUND(IF($F169="Rent shares",$E169*Setup!$B$17,IF($F169="Custom",IF(SUM($G169:$L169)=0,0,$E169*J169/SUM($G169:$L169)),$E169/COUNTA(Setup!$A$14:$A$19))),2))</f>
        <v/>
      </c>
      <c r="Q169" s="9">
        <f>IF(OR($E169="",Q$2=""),"",ROUND(IF($F169="Rent shares",$E169*Setup!$B$18,IF($F169="Custom",IF(SUM($G169:$L169)=0,0,$E169*K169/SUM($G169:$L169)),$E169/COUNTA(Setup!$A$14:$A$19))),2))</f>
        <v/>
      </c>
      <c r="R169" s="9">
        <f>IF(OR($E169="",R$2=""),"",ROUND(IF($F169="Rent shares",$E169*Setup!$B$19,IF($F169="Custom",IF(SUM($G169:$L169)=0,0,$E169*L169/SUM($G169:$L169)),$E169/COUNTA(Setup!$A$14:$A$19))),2))</f>
        <v/>
      </c>
      <c r="S169" s="5">
        <f>IF($E169="","",IF(ABS(SUM(M169:R169)-$E169)&lt;0.02,"OK","CHECK"))</f>
        <v/>
      </c>
      <c r="T169" s="4">
        <f>IF($A169="","",YEAR($A169)*100+MONTH($A169))</f>
        <v/>
      </c>
    </row>
    <row r="170">
      <c r="A170" s="18" t="n"/>
      <c r="E170" s="6" t="n"/>
      <c r="M170" s="9">
        <f>IF(OR($E170="",M$2=""),"",ROUND(IF($F170="Rent shares",$E170*Setup!$B$14,IF($F170="Custom",IF(SUM($G170:$L170)=0,0,$E170*G170/SUM($G170:$L170)),$E170/COUNTA(Setup!$A$14:$A$19))),2))</f>
        <v/>
      </c>
      <c r="N170" s="9">
        <f>IF(OR($E170="",N$2=""),"",ROUND(IF($F170="Rent shares",$E170*Setup!$B$15,IF($F170="Custom",IF(SUM($G170:$L170)=0,0,$E170*H170/SUM($G170:$L170)),$E170/COUNTA(Setup!$A$14:$A$19))),2))</f>
        <v/>
      </c>
      <c r="O170" s="9">
        <f>IF(OR($E170="",O$2=""),"",ROUND(IF($F170="Rent shares",$E170*Setup!$B$16,IF($F170="Custom",IF(SUM($G170:$L170)=0,0,$E170*I170/SUM($G170:$L170)),$E170/COUNTA(Setup!$A$14:$A$19))),2))</f>
        <v/>
      </c>
      <c r="P170" s="9">
        <f>IF(OR($E170="",P$2=""),"",ROUND(IF($F170="Rent shares",$E170*Setup!$B$17,IF($F170="Custom",IF(SUM($G170:$L170)=0,0,$E170*J170/SUM($G170:$L170)),$E170/COUNTA(Setup!$A$14:$A$19))),2))</f>
        <v/>
      </c>
      <c r="Q170" s="9">
        <f>IF(OR($E170="",Q$2=""),"",ROUND(IF($F170="Rent shares",$E170*Setup!$B$18,IF($F170="Custom",IF(SUM($G170:$L170)=0,0,$E170*K170/SUM($G170:$L170)),$E170/COUNTA(Setup!$A$14:$A$19))),2))</f>
        <v/>
      </c>
      <c r="R170" s="9">
        <f>IF(OR($E170="",R$2=""),"",ROUND(IF($F170="Rent shares",$E170*Setup!$B$19,IF($F170="Custom",IF(SUM($G170:$L170)=0,0,$E170*L170/SUM($G170:$L170)),$E170/COUNTA(Setup!$A$14:$A$19))),2))</f>
        <v/>
      </c>
      <c r="S170" s="5">
        <f>IF($E170="","",IF(ABS(SUM(M170:R170)-$E170)&lt;0.02,"OK","CHECK"))</f>
        <v/>
      </c>
      <c r="T170" s="4">
        <f>IF($A170="","",YEAR($A170)*100+MONTH($A170))</f>
        <v/>
      </c>
    </row>
    <row r="171">
      <c r="A171" s="18" t="n"/>
      <c r="E171" s="6" t="n"/>
      <c r="M171" s="9">
        <f>IF(OR($E171="",M$2=""),"",ROUND(IF($F171="Rent shares",$E171*Setup!$B$14,IF($F171="Custom",IF(SUM($G171:$L171)=0,0,$E171*G171/SUM($G171:$L171)),$E171/COUNTA(Setup!$A$14:$A$19))),2))</f>
        <v/>
      </c>
      <c r="N171" s="9">
        <f>IF(OR($E171="",N$2=""),"",ROUND(IF($F171="Rent shares",$E171*Setup!$B$15,IF($F171="Custom",IF(SUM($G171:$L171)=0,0,$E171*H171/SUM($G171:$L171)),$E171/COUNTA(Setup!$A$14:$A$19))),2))</f>
        <v/>
      </c>
      <c r="O171" s="9">
        <f>IF(OR($E171="",O$2=""),"",ROUND(IF($F171="Rent shares",$E171*Setup!$B$16,IF($F171="Custom",IF(SUM($G171:$L171)=0,0,$E171*I171/SUM($G171:$L171)),$E171/COUNTA(Setup!$A$14:$A$19))),2))</f>
        <v/>
      </c>
      <c r="P171" s="9">
        <f>IF(OR($E171="",P$2=""),"",ROUND(IF($F171="Rent shares",$E171*Setup!$B$17,IF($F171="Custom",IF(SUM($G171:$L171)=0,0,$E171*J171/SUM($G171:$L171)),$E171/COUNTA(Setup!$A$14:$A$19))),2))</f>
        <v/>
      </c>
      <c r="Q171" s="9">
        <f>IF(OR($E171="",Q$2=""),"",ROUND(IF($F171="Rent shares",$E171*Setup!$B$18,IF($F171="Custom",IF(SUM($G171:$L171)=0,0,$E171*K171/SUM($G171:$L171)),$E171/COUNTA(Setup!$A$14:$A$19))),2))</f>
        <v/>
      </c>
      <c r="R171" s="9">
        <f>IF(OR($E171="",R$2=""),"",ROUND(IF($F171="Rent shares",$E171*Setup!$B$19,IF($F171="Custom",IF(SUM($G171:$L171)=0,0,$E171*L171/SUM($G171:$L171)),$E171/COUNTA(Setup!$A$14:$A$19))),2))</f>
        <v/>
      </c>
      <c r="S171" s="5">
        <f>IF($E171="","",IF(ABS(SUM(M171:R171)-$E171)&lt;0.02,"OK","CHECK"))</f>
        <v/>
      </c>
      <c r="T171" s="4">
        <f>IF($A171="","",YEAR($A171)*100+MONTH($A171))</f>
        <v/>
      </c>
    </row>
    <row r="172">
      <c r="A172" s="18" t="n"/>
      <c r="E172" s="6" t="n"/>
      <c r="M172" s="9">
        <f>IF(OR($E172="",M$2=""),"",ROUND(IF($F172="Rent shares",$E172*Setup!$B$14,IF($F172="Custom",IF(SUM($G172:$L172)=0,0,$E172*G172/SUM($G172:$L172)),$E172/COUNTA(Setup!$A$14:$A$19))),2))</f>
        <v/>
      </c>
      <c r="N172" s="9">
        <f>IF(OR($E172="",N$2=""),"",ROUND(IF($F172="Rent shares",$E172*Setup!$B$15,IF($F172="Custom",IF(SUM($G172:$L172)=0,0,$E172*H172/SUM($G172:$L172)),$E172/COUNTA(Setup!$A$14:$A$19))),2))</f>
        <v/>
      </c>
      <c r="O172" s="9">
        <f>IF(OR($E172="",O$2=""),"",ROUND(IF($F172="Rent shares",$E172*Setup!$B$16,IF($F172="Custom",IF(SUM($G172:$L172)=0,0,$E172*I172/SUM($G172:$L172)),$E172/COUNTA(Setup!$A$14:$A$19))),2))</f>
        <v/>
      </c>
      <c r="P172" s="9">
        <f>IF(OR($E172="",P$2=""),"",ROUND(IF($F172="Rent shares",$E172*Setup!$B$17,IF($F172="Custom",IF(SUM($G172:$L172)=0,0,$E172*J172/SUM($G172:$L172)),$E172/COUNTA(Setup!$A$14:$A$19))),2))</f>
        <v/>
      </c>
      <c r="Q172" s="9">
        <f>IF(OR($E172="",Q$2=""),"",ROUND(IF($F172="Rent shares",$E172*Setup!$B$18,IF($F172="Custom",IF(SUM($G172:$L172)=0,0,$E172*K172/SUM($G172:$L172)),$E172/COUNTA(Setup!$A$14:$A$19))),2))</f>
        <v/>
      </c>
      <c r="R172" s="9">
        <f>IF(OR($E172="",R$2=""),"",ROUND(IF($F172="Rent shares",$E172*Setup!$B$19,IF($F172="Custom",IF(SUM($G172:$L172)=0,0,$E172*L172/SUM($G172:$L172)),$E172/COUNTA(Setup!$A$14:$A$19))),2))</f>
        <v/>
      </c>
      <c r="S172" s="5">
        <f>IF($E172="","",IF(ABS(SUM(M172:R172)-$E172)&lt;0.02,"OK","CHECK"))</f>
        <v/>
      </c>
      <c r="T172" s="4">
        <f>IF($A172="","",YEAR($A172)*100+MONTH($A172))</f>
        <v/>
      </c>
    </row>
    <row r="173">
      <c r="A173" s="18" t="n"/>
      <c r="E173" s="6" t="n"/>
      <c r="M173" s="9">
        <f>IF(OR($E173="",M$2=""),"",ROUND(IF($F173="Rent shares",$E173*Setup!$B$14,IF($F173="Custom",IF(SUM($G173:$L173)=0,0,$E173*G173/SUM($G173:$L173)),$E173/COUNTA(Setup!$A$14:$A$19))),2))</f>
        <v/>
      </c>
      <c r="N173" s="9">
        <f>IF(OR($E173="",N$2=""),"",ROUND(IF($F173="Rent shares",$E173*Setup!$B$15,IF($F173="Custom",IF(SUM($G173:$L173)=0,0,$E173*H173/SUM($G173:$L173)),$E173/COUNTA(Setup!$A$14:$A$19))),2))</f>
        <v/>
      </c>
      <c r="O173" s="9">
        <f>IF(OR($E173="",O$2=""),"",ROUND(IF($F173="Rent shares",$E173*Setup!$B$16,IF($F173="Custom",IF(SUM($G173:$L173)=0,0,$E173*I173/SUM($G173:$L173)),$E173/COUNTA(Setup!$A$14:$A$19))),2))</f>
        <v/>
      </c>
      <c r="P173" s="9">
        <f>IF(OR($E173="",P$2=""),"",ROUND(IF($F173="Rent shares",$E173*Setup!$B$17,IF($F173="Custom",IF(SUM($G173:$L173)=0,0,$E173*J173/SUM($G173:$L173)),$E173/COUNTA(Setup!$A$14:$A$19))),2))</f>
        <v/>
      </c>
      <c r="Q173" s="9">
        <f>IF(OR($E173="",Q$2=""),"",ROUND(IF($F173="Rent shares",$E173*Setup!$B$18,IF($F173="Custom",IF(SUM($G173:$L173)=0,0,$E173*K173/SUM($G173:$L173)),$E173/COUNTA(Setup!$A$14:$A$19))),2))</f>
        <v/>
      </c>
      <c r="R173" s="9">
        <f>IF(OR($E173="",R$2=""),"",ROUND(IF($F173="Rent shares",$E173*Setup!$B$19,IF($F173="Custom",IF(SUM($G173:$L173)=0,0,$E173*L173/SUM($G173:$L173)),$E173/COUNTA(Setup!$A$14:$A$19))),2))</f>
        <v/>
      </c>
      <c r="S173" s="5">
        <f>IF($E173="","",IF(ABS(SUM(M173:R173)-$E173)&lt;0.02,"OK","CHECK"))</f>
        <v/>
      </c>
      <c r="T173" s="4">
        <f>IF($A173="","",YEAR($A173)*100+MONTH($A173))</f>
        <v/>
      </c>
    </row>
    <row r="174">
      <c r="A174" s="18" t="n"/>
      <c r="E174" s="6" t="n"/>
      <c r="M174" s="9">
        <f>IF(OR($E174="",M$2=""),"",ROUND(IF($F174="Rent shares",$E174*Setup!$B$14,IF($F174="Custom",IF(SUM($G174:$L174)=0,0,$E174*G174/SUM($G174:$L174)),$E174/COUNTA(Setup!$A$14:$A$19))),2))</f>
        <v/>
      </c>
      <c r="N174" s="9">
        <f>IF(OR($E174="",N$2=""),"",ROUND(IF($F174="Rent shares",$E174*Setup!$B$15,IF($F174="Custom",IF(SUM($G174:$L174)=0,0,$E174*H174/SUM($G174:$L174)),$E174/COUNTA(Setup!$A$14:$A$19))),2))</f>
        <v/>
      </c>
      <c r="O174" s="9">
        <f>IF(OR($E174="",O$2=""),"",ROUND(IF($F174="Rent shares",$E174*Setup!$B$16,IF($F174="Custom",IF(SUM($G174:$L174)=0,0,$E174*I174/SUM($G174:$L174)),$E174/COUNTA(Setup!$A$14:$A$19))),2))</f>
        <v/>
      </c>
      <c r="P174" s="9">
        <f>IF(OR($E174="",P$2=""),"",ROUND(IF($F174="Rent shares",$E174*Setup!$B$17,IF($F174="Custom",IF(SUM($G174:$L174)=0,0,$E174*J174/SUM($G174:$L174)),$E174/COUNTA(Setup!$A$14:$A$19))),2))</f>
        <v/>
      </c>
      <c r="Q174" s="9">
        <f>IF(OR($E174="",Q$2=""),"",ROUND(IF($F174="Rent shares",$E174*Setup!$B$18,IF($F174="Custom",IF(SUM($G174:$L174)=0,0,$E174*K174/SUM($G174:$L174)),$E174/COUNTA(Setup!$A$14:$A$19))),2))</f>
        <v/>
      </c>
      <c r="R174" s="9">
        <f>IF(OR($E174="",R$2=""),"",ROUND(IF($F174="Rent shares",$E174*Setup!$B$19,IF($F174="Custom",IF(SUM($G174:$L174)=0,0,$E174*L174/SUM($G174:$L174)),$E174/COUNTA(Setup!$A$14:$A$19))),2))</f>
        <v/>
      </c>
      <c r="S174" s="5">
        <f>IF($E174="","",IF(ABS(SUM(M174:R174)-$E174)&lt;0.02,"OK","CHECK"))</f>
        <v/>
      </c>
      <c r="T174" s="4">
        <f>IF($A174="","",YEAR($A174)*100+MONTH($A174))</f>
        <v/>
      </c>
    </row>
    <row r="175">
      <c r="A175" s="18" t="n"/>
      <c r="E175" s="6" t="n"/>
      <c r="M175" s="9">
        <f>IF(OR($E175="",M$2=""),"",ROUND(IF($F175="Rent shares",$E175*Setup!$B$14,IF($F175="Custom",IF(SUM($G175:$L175)=0,0,$E175*G175/SUM($G175:$L175)),$E175/COUNTA(Setup!$A$14:$A$19))),2))</f>
        <v/>
      </c>
      <c r="N175" s="9">
        <f>IF(OR($E175="",N$2=""),"",ROUND(IF($F175="Rent shares",$E175*Setup!$B$15,IF($F175="Custom",IF(SUM($G175:$L175)=0,0,$E175*H175/SUM($G175:$L175)),$E175/COUNTA(Setup!$A$14:$A$19))),2))</f>
        <v/>
      </c>
      <c r="O175" s="9">
        <f>IF(OR($E175="",O$2=""),"",ROUND(IF($F175="Rent shares",$E175*Setup!$B$16,IF($F175="Custom",IF(SUM($G175:$L175)=0,0,$E175*I175/SUM($G175:$L175)),$E175/COUNTA(Setup!$A$14:$A$19))),2))</f>
        <v/>
      </c>
      <c r="P175" s="9">
        <f>IF(OR($E175="",P$2=""),"",ROUND(IF($F175="Rent shares",$E175*Setup!$B$17,IF($F175="Custom",IF(SUM($G175:$L175)=0,0,$E175*J175/SUM($G175:$L175)),$E175/COUNTA(Setup!$A$14:$A$19))),2))</f>
        <v/>
      </c>
      <c r="Q175" s="9">
        <f>IF(OR($E175="",Q$2=""),"",ROUND(IF($F175="Rent shares",$E175*Setup!$B$18,IF($F175="Custom",IF(SUM($G175:$L175)=0,0,$E175*K175/SUM($G175:$L175)),$E175/COUNTA(Setup!$A$14:$A$19))),2))</f>
        <v/>
      </c>
      <c r="R175" s="9">
        <f>IF(OR($E175="",R$2=""),"",ROUND(IF($F175="Rent shares",$E175*Setup!$B$19,IF($F175="Custom",IF(SUM($G175:$L175)=0,0,$E175*L175/SUM($G175:$L175)),$E175/COUNTA(Setup!$A$14:$A$19))),2))</f>
        <v/>
      </c>
      <c r="S175" s="5">
        <f>IF($E175="","",IF(ABS(SUM(M175:R175)-$E175)&lt;0.02,"OK","CHECK"))</f>
        <v/>
      </c>
      <c r="T175" s="4">
        <f>IF($A175="","",YEAR($A175)*100+MONTH($A175))</f>
        <v/>
      </c>
    </row>
    <row r="176">
      <c r="A176" s="18" t="n"/>
      <c r="E176" s="6" t="n"/>
      <c r="M176" s="9">
        <f>IF(OR($E176="",M$2=""),"",ROUND(IF($F176="Rent shares",$E176*Setup!$B$14,IF($F176="Custom",IF(SUM($G176:$L176)=0,0,$E176*G176/SUM($G176:$L176)),$E176/COUNTA(Setup!$A$14:$A$19))),2))</f>
        <v/>
      </c>
      <c r="N176" s="9">
        <f>IF(OR($E176="",N$2=""),"",ROUND(IF($F176="Rent shares",$E176*Setup!$B$15,IF($F176="Custom",IF(SUM($G176:$L176)=0,0,$E176*H176/SUM($G176:$L176)),$E176/COUNTA(Setup!$A$14:$A$19))),2))</f>
        <v/>
      </c>
      <c r="O176" s="9">
        <f>IF(OR($E176="",O$2=""),"",ROUND(IF($F176="Rent shares",$E176*Setup!$B$16,IF($F176="Custom",IF(SUM($G176:$L176)=0,0,$E176*I176/SUM($G176:$L176)),$E176/COUNTA(Setup!$A$14:$A$19))),2))</f>
        <v/>
      </c>
      <c r="P176" s="9">
        <f>IF(OR($E176="",P$2=""),"",ROUND(IF($F176="Rent shares",$E176*Setup!$B$17,IF($F176="Custom",IF(SUM($G176:$L176)=0,0,$E176*J176/SUM($G176:$L176)),$E176/COUNTA(Setup!$A$14:$A$19))),2))</f>
        <v/>
      </c>
      <c r="Q176" s="9">
        <f>IF(OR($E176="",Q$2=""),"",ROUND(IF($F176="Rent shares",$E176*Setup!$B$18,IF($F176="Custom",IF(SUM($G176:$L176)=0,0,$E176*K176/SUM($G176:$L176)),$E176/COUNTA(Setup!$A$14:$A$19))),2))</f>
        <v/>
      </c>
      <c r="R176" s="9">
        <f>IF(OR($E176="",R$2=""),"",ROUND(IF($F176="Rent shares",$E176*Setup!$B$19,IF($F176="Custom",IF(SUM($G176:$L176)=0,0,$E176*L176/SUM($G176:$L176)),$E176/COUNTA(Setup!$A$14:$A$19))),2))</f>
        <v/>
      </c>
      <c r="S176" s="5">
        <f>IF($E176="","",IF(ABS(SUM(M176:R176)-$E176)&lt;0.02,"OK","CHECK"))</f>
        <v/>
      </c>
      <c r="T176" s="4">
        <f>IF($A176="","",YEAR($A176)*100+MONTH($A176))</f>
        <v/>
      </c>
    </row>
    <row r="177">
      <c r="A177" s="18" t="n"/>
      <c r="E177" s="6" t="n"/>
      <c r="M177" s="9">
        <f>IF(OR($E177="",M$2=""),"",ROUND(IF($F177="Rent shares",$E177*Setup!$B$14,IF($F177="Custom",IF(SUM($G177:$L177)=0,0,$E177*G177/SUM($G177:$L177)),$E177/COUNTA(Setup!$A$14:$A$19))),2))</f>
        <v/>
      </c>
      <c r="N177" s="9">
        <f>IF(OR($E177="",N$2=""),"",ROUND(IF($F177="Rent shares",$E177*Setup!$B$15,IF($F177="Custom",IF(SUM($G177:$L177)=0,0,$E177*H177/SUM($G177:$L177)),$E177/COUNTA(Setup!$A$14:$A$19))),2))</f>
        <v/>
      </c>
      <c r="O177" s="9">
        <f>IF(OR($E177="",O$2=""),"",ROUND(IF($F177="Rent shares",$E177*Setup!$B$16,IF($F177="Custom",IF(SUM($G177:$L177)=0,0,$E177*I177/SUM($G177:$L177)),$E177/COUNTA(Setup!$A$14:$A$19))),2))</f>
        <v/>
      </c>
      <c r="P177" s="9">
        <f>IF(OR($E177="",P$2=""),"",ROUND(IF($F177="Rent shares",$E177*Setup!$B$17,IF($F177="Custom",IF(SUM($G177:$L177)=0,0,$E177*J177/SUM($G177:$L177)),$E177/COUNTA(Setup!$A$14:$A$19))),2))</f>
        <v/>
      </c>
      <c r="Q177" s="9">
        <f>IF(OR($E177="",Q$2=""),"",ROUND(IF($F177="Rent shares",$E177*Setup!$B$18,IF($F177="Custom",IF(SUM($G177:$L177)=0,0,$E177*K177/SUM($G177:$L177)),$E177/COUNTA(Setup!$A$14:$A$19))),2))</f>
        <v/>
      </c>
      <c r="R177" s="9">
        <f>IF(OR($E177="",R$2=""),"",ROUND(IF($F177="Rent shares",$E177*Setup!$B$19,IF($F177="Custom",IF(SUM($G177:$L177)=0,0,$E177*L177/SUM($G177:$L177)),$E177/COUNTA(Setup!$A$14:$A$19))),2))</f>
        <v/>
      </c>
      <c r="S177" s="5">
        <f>IF($E177="","",IF(ABS(SUM(M177:R177)-$E177)&lt;0.02,"OK","CHECK"))</f>
        <v/>
      </c>
      <c r="T177" s="4">
        <f>IF($A177="","",YEAR($A177)*100+MONTH($A177))</f>
        <v/>
      </c>
    </row>
    <row r="178">
      <c r="A178" s="18" t="n"/>
      <c r="E178" s="6" t="n"/>
      <c r="M178" s="9">
        <f>IF(OR($E178="",M$2=""),"",ROUND(IF($F178="Rent shares",$E178*Setup!$B$14,IF($F178="Custom",IF(SUM($G178:$L178)=0,0,$E178*G178/SUM($G178:$L178)),$E178/COUNTA(Setup!$A$14:$A$19))),2))</f>
        <v/>
      </c>
      <c r="N178" s="9">
        <f>IF(OR($E178="",N$2=""),"",ROUND(IF($F178="Rent shares",$E178*Setup!$B$15,IF($F178="Custom",IF(SUM($G178:$L178)=0,0,$E178*H178/SUM($G178:$L178)),$E178/COUNTA(Setup!$A$14:$A$19))),2))</f>
        <v/>
      </c>
      <c r="O178" s="9">
        <f>IF(OR($E178="",O$2=""),"",ROUND(IF($F178="Rent shares",$E178*Setup!$B$16,IF($F178="Custom",IF(SUM($G178:$L178)=0,0,$E178*I178/SUM($G178:$L178)),$E178/COUNTA(Setup!$A$14:$A$19))),2))</f>
        <v/>
      </c>
      <c r="P178" s="9">
        <f>IF(OR($E178="",P$2=""),"",ROUND(IF($F178="Rent shares",$E178*Setup!$B$17,IF($F178="Custom",IF(SUM($G178:$L178)=0,0,$E178*J178/SUM($G178:$L178)),$E178/COUNTA(Setup!$A$14:$A$19))),2))</f>
        <v/>
      </c>
      <c r="Q178" s="9">
        <f>IF(OR($E178="",Q$2=""),"",ROUND(IF($F178="Rent shares",$E178*Setup!$B$18,IF($F178="Custom",IF(SUM($G178:$L178)=0,0,$E178*K178/SUM($G178:$L178)),$E178/COUNTA(Setup!$A$14:$A$19))),2))</f>
        <v/>
      </c>
      <c r="R178" s="9">
        <f>IF(OR($E178="",R$2=""),"",ROUND(IF($F178="Rent shares",$E178*Setup!$B$19,IF($F178="Custom",IF(SUM($G178:$L178)=0,0,$E178*L178/SUM($G178:$L178)),$E178/COUNTA(Setup!$A$14:$A$19))),2))</f>
        <v/>
      </c>
      <c r="S178" s="5">
        <f>IF($E178="","",IF(ABS(SUM(M178:R178)-$E178)&lt;0.02,"OK","CHECK"))</f>
        <v/>
      </c>
      <c r="T178" s="4">
        <f>IF($A178="","",YEAR($A178)*100+MONTH($A178))</f>
        <v/>
      </c>
    </row>
    <row r="179">
      <c r="A179" s="18" t="n"/>
      <c r="E179" s="6" t="n"/>
      <c r="M179" s="9">
        <f>IF(OR($E179="",M$2=""),"",ROUND(IF($F179="Rent shares",$E179*Setup!$B$14,IF($F179="Custom",IF(SUM($G179:$L179)=0,0,$E179*G179/SUM($G179:$L179)),$E179/COUNTA(Setup!$A$14:$A$19))),2))</f>
        <v/>
      </c>
      <c r="N179" s="9">
        <f>IF(OR($E179="",N$2=""),"",ROUND(IF($F179="Rent shares",$E179*Setup!$B$15,IF($F179="Custom",IF(SUM($G179:$L179)=0,0,$E179*H179/SUM($G179:$L179)),$E179/COUNTA(Setup!$A$14:$A$19))),2))</f>
        <v/>
      </c>
      <c r="O179" s="9">
        <f>IF(OR($E179="",O$2=""),"",ROUND(IF($F179="Rent shares",$E179*Setup!$B$16,IF($F179="Custom",IF(SUM($G179:$L179)=0,0,$E179*I179/SUM($G179:$L179)),$E179/COUNTA(Setup!$A$14:$A$19))),2))</f>
        <v/>
      </c>
      <c r="P179" s="9">
        <f>IF(OR($E179="",P$2=""),"",ROUND(IF($F179="Rent shares",$E179*Setup!$B$17,IF($F179="Custom",IF(SUM($G179:$L179)=0,0,$E179*J179/SUM($G179:$L179)),$E179/COUNTA(Setup!$A$14:$A$19))),2))</f>
        <v/>
      </c>
      <c r="Q179" s="9">
        <f>IF(OR($E179="",Q$2=""),"",ROUND(IF($F179="Rent shares",$E179*Setup!$B$18,IF($F179="Custom",IF(SUM($G179:$L179)=0,0,$E179*K179/SUM($G179:$L179)),$E179/COUNTA(Setup!$A$14:$A$19))),2))</f>
        <v/>
      </c>
      <c r="R179" s="9">
        <f>IF(OR($E179="",R$2=""),"",ROUND(IF($F179="Rent shares",$E179*Setup!$B$19,IF($F179="Custom",IF(SUM($G179:$L179)=0,0,$E179*L179/SUM($G179:$L179)),$E179/COUNTA(Setup!$A$14:$A$19))),2))</f>
        <v/>
      </c>
      <c r="S179" s="5">
        <f>IF($E179="","",IF(ABS(SUM(M179:R179)-$E179)&lt;0.02,"OK","CHECK"))</f>
        <v/>
      </c>
      <c r="T179" s="4">
        <f>IF($A179="","",YEAR($A179)*100+MONTH($A179))</f>
        <v/>
      </c>
    </row>
    <row r="180">
      <c r="A180" s="18" t="n"/>
      <c r="E180" s="6" t="n"/>
      <c r="M180" s="9">
        <f>IF(OR($E180="",M$2=""),"",ROUND(IF($F180="Rent shares",$E180*Setup!$B$14,IF($F180="Custom",IF(SUM($G180:$L180)=0,0,$E180*G180/SUM($G180:$L180)),$E180/COUNTA(Setup!$A$14:$A$19))),2))</f>
        <v/>
      </c>
      <c r="N180" s="9">
        <f>IF(OR($E180="",N$2=""),"",ROUND(IF($F180="Rent shares",$E180*Setup!$B$15,IF($F180="Custom",IF(SUM($G180:$L180)=0,0,$E180*H180/SUM($G180:$L180)),$E180/COUNTA(Setup!$A$14:$A$19))),2))</f>
        <v/>
      </c>
      <c r="O180" s="9">
        <f>IF(OR($E180="",O$2=""),"",ROUND(IF($F180="Rent shares",$E180*Setup!$B$16,IF($F180="Custom",IF(SUM($G180:$L180)=0,0,$E180*I180/SUM($G180:$L180)),$E180/COUNTA(Setup!$A$14:$A$19))),2))</f>
        <v/>
      </c>
      <c r="P180" s="9">
        <f>IF(OR($E180="",P$2=""),"",ROUND(IF($F180="Rent shares",$E180*Setup!$B$17,IF($F180="Custom",IF(SUM($G180:$L180)=0,0,$E180*J180/SUM($G180:$L180)),$E180/COUNTA(Setup!$A$14:$A$19))),2))</f>
        <v/>
      </c>
      <c r="Q180" s="9">
        <f>IF(OR($E180="",Q$2=""),"",ROUND(IF($F180="Rent shares",$E180*Setup!$B$18,IF($F180="Custom",IF(SUM($G180:$L180)=0,0,$E180*K180/SUM($G180:$L180)),$E180/COUNTA(Setup!$A$14:$A$19))),2))</f>
        <v/>
      </c>
      <c r="R180" s="9">
        <f>IF(OR($E180="",R$2=""),"",ROUND(IF($F180="Rent shares",$E180*Setup!$B$19,IF($F180="Custom",IF(SUM($G180:$L180)=0,0,$E180*L180/SUM($G180:$L180)),$E180/COUNTA(Setup!$A$14:$A$19))),2))</f>
        <v/>
      </c>
      <c r="S180" s="5">
        <f>IF($E180="","",IF(ABS(SUM(M180:R180)-$E180)&lt;0.02,"OK","CHECK"))</f>
        <v/>
      </c>
      <c r="T180" s="4">
        <f>IF($A180="","",YEAR($A180)*100+MONTH($A180))</f>
        <v/>
      </c>
    </row>
    <row r="181">
      <c r="A181" s="18" t="n"/>
      <c r="E181" s="6" t="n"/>
      <c r="M181" s="9">
        <f>IF(OR($E181="",M$2=""),"",ROUND(IF($F181="Rent shares",$E181*Setup!$B$14,IF($F181="Custom",IF(SUM($G181:$L181)=0,0,$E181*G181/SUM($G181:$L181)),$E181/COUNTA(Setup!$A$14:$A$19))),2))</f>
        <v/>
      </c>
      <c r="N181" s="9">
        <f>IF(OR($E181="",N$2=""),"",ROUND(IF($F181="Rent shares",$E181*Setup!$B$15,IF($F181="Custom",IF(SUM($G181:$L181)=0,0,$E181*H181/SUM($G181:$L181)),$E181/COUNTA(Setup!$A$14:$A$19))),2))</f>
        <v/>
      </c>
      <c r="O181" s="9">
        <f>IF(OR($E181="",O$2=""),"",ROUND(IF($F181="Rent shares",$E181*Setup!$B$16,IF($F181="Custom",IF(SUM($G181:$L181)=0,0,$E181*I181/SUM($G181:$L181)),$E181/COUNTA(Setup!$A$14:$A$19))),2))</f>
        <v/>
      </c>
      <c r="P181" s="9">
        <f>IF(OR($E181="",P$2=""),"",ROUND(IF($F181="Rent shares",$E181*Setup!$B$17,IF($F181="Custom",IF(SUM($G181:$L181)=0,0,$E181*J181/SUM($G181:$L181)),$E181/COUNTA(Setup!$A$14:$A$19))),2))</f>
        <v/>
      </c>
      <c r="Q181" s="9">
        <f>IF(OR($E181="",Q$2=""),"",ROUND(IF($F181="Rent shares",$E181*Setup!$B$18,IF($F181="Custom",IF(SUM($G181:$L181)=0,0,$E181*K181/SUM($G181:$L181)),$E181/COUNTA(Setup!$A$14:$A$19))),2))</f>
        <v/>
      </c>
      <c r="R181" s="9">
        <f>IF(OR($E181="",R$2=""),"",ROUND(IF($F181="Rent shares",$E181*Setup!$B$19,IF($F181="Custom",IF(SUM($G181:$L181)=0,0,$E181*L181/SUM($G181:$L181)),$E181/COUNTA(Setup!$A$14:$A$19))),2))</f>
        <v/>
      </c>
      <c r="S181" s="5">
        <f>IF($E181="","",IF(ABS(SUM(M181:R181)-$E181)&lt;0.02,"OK","CHECK"))</f>
        <v/>
      </c>
      <c r="T181" s="4">
        <f>IF($A181="","",YEAR($A181)*100+MONTH($A181))</f>
        <v/>
      </c>
    </row>
    <row r="182">
      <c r="A182" s="18" t="n"/>
      <c r="E182" s="6" t="n"/>
      <c r="M182" s="9">
        <f>IF(OR($E182="",M$2=""),"",ROUND(IF($F182="Rent shares",$E182*Setup!$B$14,IF($F182="Custom",IF(SUM($G182:$L182)=0,0,$E182*G182/SUM($G182:$L182)),$E182/COUNTA(Setup!$A$14:$A$19))),2))</f>
        <v/>
      </c>
      <c r="N182" s="9">
        <f>IF(OR($E182="",N$2=""),"",ROUND(IF($F182="Rent shares",$E182*Setup!$B$15,IF($F182="Custom",IF(SUM($G182:$L182)=0,0,$E182*H182/SUM($G182:$L182)),$E182/COUNTA(Setup!$A$14:$A$19))),2))</f>
        <v/>
      </c>
      <c r="O182" s="9">
        <f>IF(OR($E182="",O$2=""),"",ROUND(IF($F182="Rent shares",$E182*Setup!$B$16,IF($F182="Custom",IF(SUM($G182:$L182)=0,0,$E182*I182/SUM($G182:$L182)),$E182/COUNTA(Setup!$A$14:$A$19))),2))</f>
        <v/>
      </c>
      <c r="P182" s="9">
        <f>IF(OR($E182="",P$2=""),"",ROUND(IF($F182="Rent shares",$E182*Setup!$B$17,IF($F182="Custom",IF(SUM($G182:$L182)=0,0,$E182*J182/SUM($G182:$L182)),$E182/COUNTA(Setup!$A$14:$A$19))),2))</f>
        <v/>
      </c>
      <c r="Q182" s="9">
        <f>IF(OR($E182="",Q$2=""),"",ROUND(IF($F182="Rent shares",$E182*Setup!$B$18,IF($F182="Custom",IF(SUM($G182:$L182)=0,0,$E182*K182/SUM($G182:$L182)),$E182/COUNTA(Setup!$A$14:$A$19))),2))</f>
        <v/>
      </c>
      <c r="R182" s="9">
        <f>IF(OR($E182="",R$2=""),"",ROUND(IF($F182="Rent shares",$E182*Setup!$B$19,IF($F182="Custom",IF(SUM($G182:$L182)=0,0,$E182*L182/SUM($G182:$L182)),$E182/COUNTA(Setup!$A$14:$A$19))),2))</f>
        <v/>
      </c>
      <c r="S182" s="5">
        <f>IF($E182="","",IF(ABS(SUM(M182:R182)-$E182)&lt;0.02,"OK","CHECK"))</f>
        <v/>
      </c>
      <c r="T182" s="4">
        <f>IF($A182="","",YEAR($A182)*100+MONTH($A182))</f>
        <v/>
      </c>
    </row>
    <row r="183">
      <c r="A183" s="18" t="n"/>
      <c r="E183" s="6" t="n"/>
      <c r="M183" s="9">
        <f>IF(OR($E183="",M$2=""),"",ROUND(IF($F183="Rent shares",$E183*Setup!$B$14,IF($F183="Custom",IF(SUM($G183:$L183)=0,0,$E183*G183/SUM($G183:$L183)),$E183/COUNTA(Setup!$A$14:$A$19))),2))</f>
        <v/>
      </c>
      <c r="N183" s="9">
        <f>IF(OR($E183="",N$2=""),"",ROUND(IF($F183="Rent shares",$E183*Setup!$B$15,IF($F183="Custom",IF(SUM($G183:$L183)=0,0,$E183*H183/SUM($G183:$L183)),$E183/COUNTA(Setup!$A$14:$A$19))),2))</f>
        <v/>
      </c>
      <c r="O183" s="9">
        <f>IF(OR($E183="",O$2=""),"",ROUND(IF($F183="Rent shares",$E183*Setup!$B$16,IF($F183="Custom",IF(SUM($G183:$L183)=0,0,$E183*I183/SUM($G183:$L183)),$E183/COUNTA(Setup!$A$14:$A$19))),2))</f>
        <v/>
      </c>
      <c r="P183" s="9">
        <f>IF(OR($E183="",P$2=""),"",ROUND(IF($F183="Rent shares",$E183*Setup!$B$17,IF($F183="Custom",IF(SUM($G183:$L183)=0,0,$E183*J183/SUM($G183:$L183)),$E183/COUNTA(Setup!$A$14:$A$19))),2))</f>
        <v/>
      </c>
      <c r="Q183" s="9">
        <f>IF(OR($E183="",Q$2=""),"",ROUND(IF($F183="Rent shares",$E183*Setup!$B$18,IF($F183="Custom",IF(SUM($G183:$L183)=0,0,$E183*K183/SUM($G183:$L183)),$E183/COUNTA(Setup!$A$14:$A$19))),2))</f>
        <v/>
      </c>
      <c r="R183" s="9">
        <f>IF(OR($E183="",R$2=""),"",ROUND(IF($F183="Rent shares",$E183*Setup!$B$19,IF($F183="Custom",IF(SUM($G183:$L183)=0,0,$E183*L183/SUM($G183:$L183)),$E183/COUNTA(Setup!$A$14:$A$19))),2))</f>
        <v/>
      </c>
      <c r="S183" s="5">
        <f>IF($E183="","",IF(ABS(SUM(M183:R183)-$E183)&lt;0.02,"OK","CHECK"))</f>
        <v/>
      </c>
      <c r="T183" s="4">
        <f>IF($A183="","",YEAR($A183)*100+MONTH($A183))</f>
        <v/>
      </c>
    </row>
    <row r="184">
      <c r="A184" s="18" t="n"/>
      <c r="E184" s="6" t="n"/>
      <c r="M184" s="9">
        <f>IF(OR($E184="",M$2=""),"",ROUND(IF($F184="Rent shares",$E184*Setup!$B$14,IF($F184="Custom",IF(SUM($G184:$L184)=0,0,$E184*G184/SUM($G184:$L184)),$E184/COUNTA(Setup!$A$14:$A$19))),2))</f>
        <v/>
      </c>
      <c r="N184" s="9">
        <f>IF(OR($E184="",N$2=""),"",ROUND(IF($F184="Rent shares",$E184*Setup!$B$15,IF($F184="Custom",IF(SUM($G184:$L184)=0,0,$E184*H184/SUM($G184:$L184)),$E184/COUNTA(Setup!$A$14:$A$19))),2))</f>
        <v/>
      </c>
      <c r="O184" s="9">
        <f>IF(OR($E184="",O$2=""),"",ROUND(IF($F184="Rent shares",$E184*Setup!$B$16,IF($F184="Custom",IF(SUM($G184:$L184)=0,0,$E184*I184/SUM($G184:$L184)),$E184/COUNTA(Setup!$A$14:$A$19))),2))</f>
        <v/>
      </c>
      <c r="P184" s="9">
        <f>IF(OR($E184="",P$2=""),"",ROUND(IF($F184="Rent shares",$E184*Setup!$B$17,IF($F184="Custom",IF(SUM($G184:$L184)=0,0,$E184*J184/SUM($G184:$L184)),$E184/COUNTA(Setup!$A$14:$A$19))),2))</f>
        <v/>
      </c>
      <c r="Q184" s="9">
        <f>IF(OR($E184="",Q$2=""),"",ROUND(IF($F184="Rent shares",$E184*Setup!$B$18,IF($F184="Custom",IF(SUM($G184:$L184)=0,0,$E184*K184/SUM($G184:$L184)),$E184/COUNTA(Setup!$A$14:$A$19))),2))</f>
        <v/>
      </c>
      <c r="R184" s="9">
        <f>IF(OR($E184="",R$2=""),"",ROUND(IF($F184="Rent shares",$E184*Setup!$B$19,IF($F184="Custom",IF(SUM($G184:$L184)=0,0,$E184*L184/SUM($G184:$L184)),$E184/COUNTA(Setup!$A$14:$A$19))),2))</f>
        <v/>
      </c>
      <c r="S184" s="5">
        <f>IF($E184="","",IF(ABS(SUM(M184:R184)-$E184)&lt;0.02,"OK","CHECK"))</f>
        <v/>
      </c>
      <c r="T184" s="4">
        <f>IF($A184="","",YEAR($A184)*100+MONTH($A184))</f>
        <v/>
      </c>
    </row>
    <row r="185">
      <c r="A185" s="18" t="n"/>
      <c r="E185" s="6" t="n"/>
      <c r="M185" s="9">
        <f>IF(OR($E185="",M$2=""),"",ROUND(IF($F185="Rent shares",$E185*Setup!$B$14,IF($F185="Custom",IF(SUM($G185:$L185)=0,0,$E185*G185/SUM($G185:$L185)),$E185/COUNTA(Setup!$A$14:$A$19))),2))</f>
        <v/>
      </c>
      <c r="N185" s="9">
        <f>IF(OR($E185="",N$2=""),"",ROUND(IF($F185="Rent shares",$E185*Setup!$B$15,IF($F185="Custom",IF(SUM($G185:$L185)=0,0,$E185*H185/SUM($G185:$L185)),$E185/COUNTA(Setup!$A$14:$A$19))),2))</f>
        <v/>
      </c>
      <c r="O185" s="9">
        <f>IF(OR($E185="",O$2=""),"",ROUND(IF($F185="Rent shares",$E185*Setup!$B$16,IF($F185="Custom",IF(SUM($G185:$L185)=0,0,$E185*I185/SUM($G185:$L185)),$E185/COUNTA(Setup!$A$14:$A$19))),2))</f>
        <v/>
      </c>
      <c r="P185" s="9">
        <f>IF(OR($E185="",P$2=""),"",ROUND(IF($F185="Rent shares",$E185*Setup!$B$17,IF($F185="Custom",IF(SUM($G185:$L185)=0,0,$E185*J185/SUM($G185:$L185)),$E185/COUNTA(Setup!$A$14:$A$19))),2))</f>
        <v/>
      </c>
      <c r="Q185" s="9">
        <f>IF(OR($E185="",Q$2=""),"",ROUND(IF($F185="Rent shares",$E185*Setup!$B$18,IF($F185="Custom",IF(SUM($G185:$L185)=0,0,$E185*K185/SUM($G185:$L185)),$E185/COUNTA(Setup!$A$14:$A$19))),2))</f>
        <v/>
      </c>
      <c r="R185" s="9">
        <f>IF(OR($E185="",R$2=""),"",ROUND(IF($F185="Rent shares",$E185*Setup!$B$19,IF($F185="Custom",IF(SUM($G185:$L185)=0,0,$E185*L185/SUM($G185:$L185)),$E185/COUNTA(Setup!$A$14:$A$19))),2))</f>
        <v/>
      </c>
      <c r="S185" s="5">
        <f>IF($E185="","",IF(ABS(SUM(M185:R185)-$E185)&lt;0.02,"OK","CHECK"))</f>
        <v/>
      </c>
      <c r="T185" s="4">
        <f>IF($A185="","",YEAR($A185)*100+MONTH($A185))</f>
        <v/>
      </c>
    </row>
    <row r="186">
      <c r="A186" s="18" t="n"/>
      <c r="E186" s="6" t="n"/>
      <c r="M186" s="9">
        <f>IF(OR($E186="",M$2=""),"",ROUND(IF($F186="Rent shares",$E186*Setup!$B$14,IF($F186="Custom",IF(SUM($G186:$L186)=0,0,$E186*G186/SUM($G186:$L186)),$E186/COUNTA(Setup!$A$14:$A$19))),2))</f>
        <v/>
      </c>
      <c r="N186" s="9">
        <f>IF(OR($E186="",N$2=""),"",ROUND(IF($F186="Rent shares",$E186*Setup!$B$15,IF($F186="Custom",IF(SUM($G186:$L186)=0,0,$E186*H186/SUM($G186:$L186)),$E186/COUNTA(Setup!$A$14:$A$19))),2))</f>
        <v/>
      </c>
      <c r="O186" s="9">
        <f>IF(OR($E186="",O$2=""),"",ROUND(IF($F186="Rent shares",$E186*Setup!$B$16,IF($F186="Custom",IF(SUM($G186:$L186)=0,0,$E186*I186/SUM($G186:$L186)),$E186/COUNTA(Setup!$A$14:$A$19))),2))</f>
        <v/>
      </c>
      <c r="P186" s="9">
        <f>IF(OR($E186="",P$2=""),"",ROUND(IF($F186="Rent shares",$E186*Setup!$B$17,IF($F186="Custom",IF(SUM($G186:$L186)=0,0,$E186*J186/SUM($G186:$L186)),$E186/COUNTA(Setup!$A$14:$A$19))),2))</f>
        <v/>
      </c>
      <c r="Q186" s="9">
        <f>IF(OR($E186="",Q$2=""),"",ROUND(IF($F186="Rent shares",$E186*Setup!$B$18,IF($F186="Custom",IF(SUM($G186:$L186)=0,0,$E186*K186/SUM($G186:$L186)),$E186/COUNTA(Setup!$A$14:$A$19))),2))</f>
        <v/>
      </c>
      <c r="R186" s="9">
        <f>IF(OR($E186="",R$2=""),"",ROUND(IF($F186="Rent shares",$E186*Setup!$B$19,IF($F186="Custom",IF(SUM($G186:$L186)=0,0,$E186*L186/SUM($G186:$L186)),$E186/COUNTA(Setup!$A$14:$A$19))),2))</f>
        <v/>
      </c>
      <c r="S186" s="5">
        <f>IF($E186="","",IF(ABS(SUM(M186:R186)-$E186)&lt;0.02,"OK","CHECK"))</f>
        <v/>
      </c>
      <c r="T186" s="4">
        <f>IF($A186="","",YEAR($A186)*100+MONTH($A186))</f>
        <v/>
      </c>
    </row>
    <row r="187">
      <c r="A187" s="18" t="n"/>
      <c r="E187" s="6" t="n"/>
      <c r="M187" s="9">
        <f>IF(OR($E187="",M$2=""),"",ROUND(IF($F187="Rent shares",$E187*Setup!$B$14,IF($F187="Custom",IF(SUM($G187:$L187)=0,0,$E187*G187/SUM($G187:$L187)),$E187/COUNTA(Setup!$A$14:$A$19))),2))</f>
        <v/>
      </c>
      <c r="N187" s="9">
        <f>IF(OR($E187="",N$2=""),"",ROUND(IF($F187="Rent shares",$E187*Setup!$B$15,IF($F187="Custom",IF(SUM($G187:$L187)=0,0,$E187*H187/SUM($G187:$L187)),$E187/COUNTA(Setup!$A$14:$A$19))),2))</f>
        <v/>
      </c>
      <c r="O187" s="9">
        <f>IF(OR($E187="",O$2=""),"",ROUND(IF($F187="Rent shares",$E187*Setup!$B$16,IF($F187="Custom",IF(SUM($G187:$L187)=0,0,$E187*I187/SUM($G187:$L187)),$E187/COUNTA(Setup!$A$14:$A$19))),2))</f>
        <v/>
      </c>
      <c r="P187" s="9">
        <f>IF(OR($E187="",P$2=""),"",ROUND(IF($F187="Rent shares",$E187*Setup!$B$17,IF($F187="Custom",IF(SUM($G187:$L187)=0,0,$E187*J187/SUM($G187:$L187)),$E187/COUNTA(Setup!$A$14:$A$19))),2))</f>
        <v/>
      </c>
      <c r="Q187" s="9">
        <f>IF(OR($E187="",Q$2=""),"",ROUND(IF($F187="Rent shares",$E187*Setup!$B$18,IF($F187="Custom",IF(SUM($G187:$L187)=0,0,$E187*K187/SUM($G187:$L187)),$E187/COUNTA(Setup!$A$14:$A$19))),2))</f>
        <v/>
      </c>
      <c r="R187" s="9">
        <f>IF(OR($E187="",R$2=""),"",ROUND(IF($F187="Rent shares",$E187*Setup!$B$19,IF($F187="Custom",IF(SUM($G187:$L187)=0,0,$E187*L187/SUM($G187:$L187)),$E187/COUNTA(Setup!$A$14:$A$19))),2))</f>
        <v/>
      </c>
      <c r="S187" s="5">
        <f>IF($E187="","",IF(ABS(SUM(M187:R187)-$E187)&lt;0.02,"OK","CHECK"))</f>
        <v/>
      </c>
      <c r="T187" s="4">
        <f>IF($A187="","",YEAR($A187)*100+MONTH($A187))</f>
        <v/>
      </c>
    </row>
    <row r="188">
      <c r="A188" s="18" t="n"/>
      <c r="E188" s="6" t="n"/>
      <c r="M188" s="9">
        <f>IF(OR($E188="",M$2=""),"",ROUND(IF($F188="Rent shares",$E188*Setup!$B$14,IF($F188="Custom",IF(SUM($G188:$L188)=0,0,$E188*G188/SUM($G188:$L188)),$E188/COUNTA(Setup!$A$14:$A$19))),2))</f>
        <v/>
      </c>
      <c r="N188" s="9">
        <f>IF(OR($E188="",N$2=""),"",ROUND(IF($F188="Rent shares",$E188*Setup!$B$15,IF($F188="Custom",IF(SUM($G188:$L188)=0,0,$E188*H188/SUM($G188:$L188)),$E188/COUNTA(Setup!$A$14:$A$19))),2))</f>
        <v/>
      </c>
      <c r="O188" s="9">
        <f>IF(OR($E188="",O$2=""),"",ROUND(IF($F188="Rent shares",$E188*Setup!$B$16,IF($F188="Custom",IF(SUM($G188:$L188)=0,0,$E188*I188/SUM($G188:$L188)),$E188/COUNTA(Setup!$A$14:$A$19))),2))</f>
        <v/>
      </c>
      <c r="P188" s="9">
        <f>IF(OR($E188="",P$2=""),"",ROUND(IF($F188="Rent shares",$E188*Setup!$B$17,IF($F188="Custom",IF(SUM($G188:$L188)=0,0,$E188*J188/SUM($G188:$L188)),$E188/COUNTA(Setup!$A$14:$A$19))),2))</f>
        <v/>
      </c>
      <c r="Q188" s="9">
        <f>IF(OR($E188="",Q$2=""),"",ROUND(IF($F188="Rent shares",$E188*Setup!$B$18,IF($F188="Custom",IF(SUM($G188:$L188)=0,0,$E188*K188/SUM($G188:$L188)),$E188/COUNTA(Setup!$A$14:$A$19))),2))</f>
        <v/>
      </c>
      <c r="R188" s="9">
        <f>IF(OR($E188="",R$2=""),"",ROUND(IF($F188="Rent shares",$E188*Setup!$B$19,IF($F188="Custom",IF(SUM($G188:$L188)=0,0,$E188*L188/SUM($G188:$L188)),$E188/COUNTA(Setup!$A$14:$A$19))),2))</f>
        <v/>
      </c>
      <c r="S188" s="5">
        <f>IF($E188="","",IF(ABS(SUM(M188:R188)-$E188)&lt;0.02,"OK","CHECK"))</f>
        <v/>
      </c>
      <c r="T188" s="4">
        <f>IF($A188="","",YEAR($A188)*100+MONTH($A188))</f>
        <v/>
      </c>
    </row>
    <row r="189">
      <c r="A189" s="18" t="n"/>
      <c r="E189" s="6" t="n"/>
      <c r="M189" s="9">
        <f>IF(OR($E189="",M$2=""),"",ROUND(IF($F189="Rent shares",$E189*Setup!$B$14,IF($F189="Custom",IF(SUM($G189:$L189)=0,0,$E189*G189/SUM($G189:$L189)),$E189/COUNTA(Setup!$A$14:$A$19))),2))</f>
        <v/>
      </c>
      <c r="N189" s="9">
        <f>IF(OR($E189="",N$2=""),"",ROUND(IF($F189="Rent shares",$E189*Setup!$B$15,IF($F189="Custom",IF(SUM($G189:$L189)=0,0,$E189*H189/SUM($G189:$L189)),$E189/COUNTA(Setup!$A$14:$A$19))),2))</f>
        <v/>
      </c>
      <c r="O189" s="9">
        <f>IF(OR($E189="",O$2=""),"",ROUND(IF($F189="Rent shares",$E189*Setup!$B$16,IF($F189="Custom",IF(SUM($G189:$L189)=0,0,$E189*I189/SUM($G189:$L189)),$E189/COUNTA(Setup!$A$14:$A$19))),2))</f>
        <v/>
      </c>
      <c r="P189" s="9">
        <f>IF(OR($E189="",P$2=""),"",ROUND(IF($F189="Rent shares",$E189*Setup!$B$17,IF($F189="Custom",IF(SUM($G189:$L189)=0,0,$E189*J189/SUM($G189:$L189)),$E189/COUNTA(Setup!$A$14:$A$19))),2))</f>
        <v/>
      </c>
      <c r="Q189" s="9">
        <f>IF(OR($E189="",Q$2=""),"",ROUND(IF($F189="Rent shares",$E189*Setup!$B$18,IF($F189="Custom",IF(SUM($G189:$L189)=0,0,$E189*K189/SUM($G189:$L189)),$E189/COUNTA(Setup!$A$14:$A$19))),2))</f>
        <v/>
      </c>
      <c r="R189" s="9">
        <f>IF(OR($E189="",R$2=""),"",ROUND(IF($F189="Rent shares",$E189*Setup!$B$19,IF($F189="Custom",IF(SUM($G189:$L189)=0,0,$E189*L189/SUM($G189:$L189)),$E189/COUNTA(Setup!$A$14:$A$19))),2))</f>
        <v/>
      </c>
      <c r="S189" s="5">
        <f>IF($E189="","",IF(ABS(SUM(M189:R189)-$E189)&lt;0.02,"OK","CHECK"))</f>
        <v/>
      </c>
      <c r="T189" s="4">
        <f>IF($A189="","",YEAR($A189)*100+MONTH($A189))</f>
        <v/>
      </c>
    </row>
    <row r="190">
      <c r="A190" s="18" t="n"/>
      <c r="E190" s="6" t="n"/>
      <c r="M190" s="9">
        <f>IF(OR($E190="",M$2=""),"",ROUND(IF($F190="Rent shares",$E190*Setup!$B$14,IF($F190="Custom",IF(SUM($G190:$L190)=0,0,$E190*G190/SUM($G190:$L190)),$E190/COUNTA(Setup!$A$14:$A$19))),2))</f>
        <v/>
      </c>
      <c r="N190" s="9">
        <f>IF(OR($E190="",N$2=""),"",ROUND(IF($F190="Rent shares",$E190*Setup!$B$15,IF($F190="Custom",IF(SUM($G190:$L190)=0,0,$E190*H190/SUM($G190:$L190)),$E190/COUNTA(Setup!$A$14:$A$19))),2))</f>
        <v/>
      </c>
      <c r="O190" s="9">
        <f>IF(OR($E190="",O$2=""),"",ROUND(IF($F190="Rent shares",$E190*Setup!$B$16,IF($F190="Custom",IF(SUM($G190:$L190)=0,0,$E190*I190/SUM($G190:$L190)),$E190/COUNTA(Setup!$A$14:$A$19))),2))</f>
        <v/>
      </c>
      <c r="P190" s="9">
        <f>IF(OR($E190="",P$2=""),"",ROUND(IF($F190="Rent shares",$E190*Setup!$B$17,IF($F190="Custom",IF(SUM($G190:$L190)=0,0,$E190*J190/SUM($G190:$L190)),$E190/COUNTA(Setup!$A$14:$A$19))),2))</f>
        <v/>
      </c>
      <c r="Q190" s="9">
        <f>IF(OR($E190="",Q$2=""),"",ROUND(IF($F190="Rent shares",$E190*Setup!$B$18,IF($F190="Custom",IF(SUM($G190:$L190)=0,0,$E190*K190/SUM($G190:$L190)),$E190/COUNTA(Setup!$A$14:$A$19))),2))</f>
        <v/>
      </c>
      <c r="R190" s="9">
        <f>IF(OR($E190="",R$2=""),"",ROUND(IF($F190="Rent shares",$E190*Setup!$B$19,IF($F190="Custom",IF(SUM($G190:$L190)=0,0,$E190*L190/SUM($G190:$L190)),$E190/COUNTA(Setup!$A$14:$A$19))),2))</f>
        <v/>
      </c>
      <c r="S190" s="5">
        <f>IF($E190="","",IF(ABS(SUM(M190:R190)-$E190)&lt;0.02,"OK","CHECK"))</f>
        <v/>
      </c>
      <c r="T190" s="4">
        <f>IF($A190="","",YEAR($A190)*100+MONTH($A190))</f>
        <v/>
      </c>
    </row>
    <row r="191">
      <c r="A191" s="18" t="n"/>
      <c r="E191" s="6" t="n"/>
      <c r="M191" s="9">
        <f>IF(OR($E191="",M$2=""),"",ROUND(IF($F191="Rent shares",$E191*Setup!$B$14,IF($F191="Custom",IF(SUM($G191:$L191)=0,0,$E191*G191/SUM($G191:$L191)),$E191/COUNTA(Setup!$A$14:$A$19))),2))</f>
        <v/>
      </c>
      <c r="N191" s="9">
        <f>IF(OR($E191="",N$2=""),"",ROUND(IF($F191="Rent shares",$E191*Setup!$B$15,IF($F191="Custom",IF(SUM($G191:$L191)=0,0,$E191*H191/SUM($G191:$L191)),$E191/COUNTA(Setup!$A$14:$A$19))),2))</f>
        <v/>
      </c>
      <c r="O191" s="9">
        <f>IF(OR($E191="",O$2=""),"",ROUND(IF($F191="Rent shares",$E191*Setup!$B$16,IF($F191="Custom",IF(SUM($G191:$L191)=0,0,$E191*I191/SUM($G191:$L191)),$E191/COUNTA(Setup!$A$14:$A$19))),2))</f>
        <v/>
      </c>
      <c r="P191" s="9">
        <f>IF(OR($E191="",P$2=""),"",ROUND(IF($F191="Rent shares",$E191*Setup!$B$17,IF($F191="Custom",IF(SUM($G191:$L191)=0,0,$E191*J191/SUM($G191:$L191)),$E191/COUNTA(Setup!$A$14:$A$19))),2))</f>
        <v/>
      </c>
      <c r="Q191" s="9">
        <f>IF(OR($E191="",Q$2=""),"",ROUND(IF($F191="Rent shares",$E191*Setup!$B$18,IF($F191="Custom",IF(SUM($G191:$L191)=0,0,$E191*K191/SUM($G191:$L191)),$E191/COUNTA(Setup!$A$14:$A$19))),2))</f>
        <v/>
      </c>
      <c r="R191" s="9">
        <f>IF(OR($E191="",R$2=""),"",ROUND(IF($F191="Rent shares",$E191*Setup!$B$19,IF($F191="Custom",IF(SUM($G191:$L191)=0,0,$E191*L191/SUM($G191:$L191)),$E191/COUNTA(Setup!$A$14:$A$19))),2))</f>
        <v/>
      </c>
      <c r="S191" s="5">
        <f>IF($E191="","",IF(ABS(SUM(M191:R191)-$E191)&lt;0.02,"OK","CHECK"))</f>
        <v/>
      </c>
      <c r="T191" s="4">
        <f>IF($A191="","",YEAR($A191)*100+MONTH($A191))</f>
        <v/>
      </c>
    </row>
    <row r="192">
      <c r="A192" s="18" t="n"/>
      <c r="E192" s="6" t="n"/>
      <c r="M192" s="9">
        <f>IF(OR($E192="",M$2=""),"",ROUND(IF($F192="Rent shares",$E192*Setup!$B$14,IF($F192="Custom",IF(SUM($G192:$L192)=0,0,$E192*G192/SUM($G192:$L192)),$E192/COUNTA(Setup!$A$14:$A$19))),2))</f>
        <v/>
      </c>
      <c r="N192" s="9">
        <f>IF(OR($E192="",N$2=""),"",ROUND(IF($F192="Rent shares",$E192*Setup!$B$15,IF($F192="Custom",IF(SUM($G192:$L192)=0,0,$E192*H192/SUM($G192:$L192)),$E192/COUNTA(Setup!$A$14:$A$19))),2))</f>
        <v/>
      </c>
      <c r="O192" s="9">
        <f>IF(OR($E192="",O$2=""),"",ROUND(IF($F192="Rent shares",$E192*Setup!$B$16,IF($F192="Custom",IF(SUM($G192:$L192)=0,0,$E192*I192/SUM($G192:$L192)),$E192/COUNTA(Setup!$A$14:$A$19))),2))</f>
        <v/>
      </c>
      <c r="P192" s="9">
        <f>IF(OR($E192="",P$2=""),"",ROUND(IF($F192="Rent shares",$E192*Setup!$B$17,IF($F192="Custom",IF(SUM($G192:$L192)=0,0,$E192*J192/SUM($G192:$L192)),$E192/COUNTA(Setup!$A$14:$A$19))),2))</f>
        <v/>
      </c>
      <c r="Q192" s="9">
        <f>IF(OR($E192="",Q$2=""),"",ROUND(IF($F192="Rent shares",$E192*Setup!$B$18,IF($F192="Custom",IF(SUM($G192:$L192)=0,0,$E192*K192/SUM($G192:$L192)),$E192/COUNTA(Setup!$A$14:$A$19))),2))</f>
        <v/>
      </c>
      <c r="R192" s="9">
        <f>IF(OR($E192="",R$2=""),"",ROUND(IF($F192="Rent shares",$E192*Setup!$B$19,IF($F192="Custom",IF(SUM($G192:$L192)=0,0,$E192*L192/SUM($G192:$L192)),$E192/COUNTA(Setup!$A$14:$A$19))),2))</f>
        <v/>
      </c>
      <c r="S192" s="5">
        <f>IF($E192="","",IF(ABS(SUM(M192:R192)-$E192)&lt;0.02,"OK","CHECK"))</f>
        <v/>
      </c>
      <c r="T192" s="4">
        <f>IF($A192="","",YEAR($A192)*100+MONTH($A192))</f>
        <v/>
      </c>
    </row>
    <row r="193">
      <c r="A193" s="18" t="n"/>
      <c r="E193" s="6" t="n"/>
      <c r="M193" s="9">
        <f>IF(OR($E193="",M$2=""),"",ROUND(IF($F193="Rent shares",$E193*Setup!$B$14,IF($F193="Custom",IF(SUM($G193:$L193)=0,0,$E193*G193/SUM($G193:$L193)),$E193/COUNTA(Setup!$A$14:$A$19))),2))</f>
        <v/>
      </c>
      <c r="N193" s="9">
        <f>IF(OR($E193="",N$2=""),"",ROUND(IF($F193="Rent shares",$E193*Setup!$B$15,IF($F193="Custom",IF(SUM($G193:$L193)=0,0,$E193*H193/SUM($G193:$L193)),$E193/COUNTA(Setup!$A$14:$A$19))),2))</f>
        <v/>
      </c>
      <c r="O193" s="9">
        <f>IF(OR($E193="",O$2=""),"",ROUND(IF($F193="Rent shares",$E193*Setup!$B$16,IF($F193="Custom",IF(SUM($G193:$L193)=0,0,$E193*I193/SUM($G193:$L193)),$E193/COUNTA(Setup!$A$14:$A$19))),2))</f>
        <v/>
      </c>
      <c r="P193" s="9">
        <f>IF(OR($E193="",P$2=""),"",ROUND(IF($F193="Rent shares",$E193*Setup!$B$17,IF($F193="Custom",IF(SUM($G193:$L193)=0,0,$E193*J193/SUM($G193:$L193)),$E193/COUNTA(Setup!$A$14:$A$19))),2))</f>
        <v/>
      </c>
      <c r="Q193" s="9">
        <f>IF(OR($E193="",Q$2=""),"",ROUND(IF($F193="Rent shares",$E193*Setup!$B$18,IF($F193="Custom",IF(SUM($G193:$L193)=0,0,$E193*K193/SUM($G193:$L193)),$E193/COUNTA(Setup!$A$14:$A$19))),2))</f>
        <v/>
      </c>
      <c r="R193" s="9">
        <f>IF(OR($E193="",R$2=""),"",ROUND(IF($F193="Rent shares",$E193*Setup!$B$19,IF($F193="Custom",IF(SUM($G193:$L193)=0,0,$E193*L193/SUM($G193:$L193)),$E193/COUNTA(Setup!$A$14:$A$19))),2))</f>
        <v/>
      </c>
      <c r="S193" s="5">
        <f>IF($E193="","",IF(ABS(SUM(M193:R193)-$E193)&lt;0.02,"OK","CHECK"))</f>
        <v/>
      </c>
      <c r="T193" s="4">
        <f>IF($A193="","",YEAR($A193)*100+MONTH($A193))</f>
        <v/>
      </c>
    </row>
    <row r="194">
      <c r="A194" s="18" t="n"/>
      <c r="E194" s="6" t="n"/>
      <c r="M194" s="9">
        <f>IF(OR($E194="",M$2=""),"",ROUND(IF($F194="Rent shares",$E194*Setup!$B$14,IF($F194="Custom",IF(SUM($G194:$L194)=0,0,$E194*G194/SUM($G194:$L194)),$E194/COUNTA(Setup!$A$14:$A$19))),2))</f>
        <v/>
      </c>
      <c r="N194" s="9">
        <f>IF(OR($E194="",N$2=""),"",ROUND(IF($F194="Rent shares",$E194*Setup!$B$15,IF($F194="Custom",IF(SUM($G194:$L194)=0,0,$E194*H194/SUM($G194:$L194)),$E194/COUNTA(Setup!$A$14:$A$19))),2))</f>
        <v/>
      </c>
      <c r="O194" s="9">
        <f>IF(OR($E194="",O$2=""),"",ROUND(IF($F194="Rent shares",$E194*Setup!$B$16,IF($F194="Custom",IF(SUM($G194:$L194)=0,0,$E194*I194/SUM($G194:$L194)),$E194/COUNTA(Setup!$A$14:$A$19))),2))</f>
        <v/>
      </c>
      <c r="P194" s="9">
        <f>IF(OR($E194="",P$2=""),"",ROUND(IF($F194="Rent shares",$E194*Setup!$B$17,IF($F194="Custom",IF(SUM($G194:$L194)=0,0,$E194*J194/SUM($G194:$L194)),$E194/COUNTA(Setup!$A$14:$A$19))),2))</f>
        <v/>
      </c>
      <c r="Q194" s="9">
        <f>IF(OR($E194="",Q$2=""),"",ROUND(IF($F194="Rent shares",$E194*Setup!$B$18,IF($F194="Custom",IF(SUM($G194:$L194)=0,0,$E194*K194/SUM($G194:$L194)),$E194/COUNTA(Setup!$A$14:$A$19))),2))</f>
        <v/>
      </c>
      <c r="R194" s="9">
        <f>IF(OR($E194="",R$2=""),"",ROUND(IF($F194="Rent shares",$E194*Setup!$B$19,IF($F194="Custom",IF(SUM($G194:$L194)=0,0,$E194*L194/SUM($G194:$L194)),$E194/COUNTA(Setup!$A$14:$A$19))),2))</f>
        <v/>
      </c>
      <c r="S194" s="5">
        <f>IF($E194="","",IF(ABS(SUM(M194:R194)-$E194)&lt;0.02,"OK","CHECK"))</f>
        <v/>
      </c>
      <c r="T194" s="4">
        <f>IF($A194="","",YEAR($A194)*100+MONTH($A194))</f>
        <v/>
      </c>
    </row>
    <row r="195">
      <c r="A195" s="18" t="n"/>
      <c r="E195" s="6" t="n"/>
      <c r="M195" s="9">
        <f>IF(OR($E195="",M$2=""),"",ROUND(IF($F195="Rent shares",$E195*Setup!$B$14,IF($F195="Custom",IF(SUM($G195:$L195)=0,0,$E195*G195/SUM($G195:$L195)),$E195/COUNTA(Setup!$A$14:$A$19))),2))</f>
        <v/>
      </c>
      <c r="N195" s="9">
        <f>IF(OR($E195="",N$2=""),"",ROUND(IF($F195="Rent shares",$E195*Setup!$B$15,IF($F195="Custom",IF(SUM($G195:$L195)=0,0,$E195*H195/SUM($G195:$L195)),$E195/COUNTA(Setup!$A$14:$A$19))),2))</f>
        <v/>
      </c>
      <c r="O195" s="9">
        <f>IF(OR($E195="",O$2=""),"",ROUND(IF($F195="Rent shares",$E195*Setup!$B$16,IF($F195="Custom",IF(SUM($G195:$L195)=0,0,$E195*I195/SUM($G195:$L195)),$E195/COUNTA(Setup!$A$14:$A$19))),2))</f>
        <v/>
      </c>
      <c r="P195" s="9">
        <f>IF(OR($E195="",P$2=""),"",ROUND(IF($F195="Rent shares",$E195*Setup!$B$17,IF($F195="Custom",IF(SUM($G195:$L195)=0,0,$E195*J195/SUM($G195:$L195)),$E195/COUNTA(Setup!$A$14:$A$19))),2))</f>
        <v/>
      </c>
      <c r="Q195" s="9">
        <f>IF(OR($E195="",Q$2=""),"",ROUND(IF($F195="Rent shares",$E195*Setup!$B$18,IF($F195="Custom",IF(SUM($G195:$L195)=0,0,$E195*K195/SUM($G195:$L195)),$E195/COUNTA(Setup!$A$14:$A$19))),2))</f>
        <v/>
      </c>
      <c r="R195" s="9">
        <f>IF(OR($E195="",R$2=""),"",ROUND(IF($F195="Rent shares",$E195*Setup!$B$19,IF($F195="Custom",IF(SUM($G195:$L195)=0,0,$E195*L195/SUM($G195:$L195)),$E195/COUNTA(Setup!$A$14:$A$19))),2))</f>
        <v/>
      </c>
      <c r="S195" s="5">
        <f>IF($E195="","",IF(ABS(SUM(M195:R195)-$E195)&lt;0.02,"OK","CHECK"))</f>
        <v/>
      </c>
      <c r="T195" s="4">
        <f>IF($A195="","",YEAR($A195)*100+MONTH($A195))</f>
        <v/>
      </c>
    </row>
    <row r="196">
      <c r="A196" s="18" t="n"/>
      <c r="E196" s="6" t="n"/>
      <c r="M196" s="9">
        <f>IF(OR($E196="",M$2=""),"",ROUND(IF($F196="Rent shares",$E196*Setup!$B$14,IF($F196="Custom",IF(SUM($G196:$L196)=0,0,$E196*G196/SUM($G196:$L196)),$E196/COUNTA(Setup!$A$14:$A$19))),2))</f>
        <v/>
      </c>
      <c r="N196" s="9">
        <f>IF(OR($E196="",N$2=""),"",ROUND(IF($F196="Rent shares",$E196*Setup!$B$15,IF($F196="Custom",IF(SUM($G196:$L196)=0,0,$E196*H196/SUM($G196:$L196)),$E196/COUNTA(Setup!$A$14:$A$19))),2))</f>
        <v/>
      </c>
      <c r="O196" s="9">
        <f>IF(OR($E196="",O$2=""),"",ROUND(IF($F196="Rent shares",$E196*Setup!$B$16,IF($F196="Custom",IF(SUM($G196:$L196)=0,0,$E196*I196/SUM($G196:$L196)),$E196/COUNTA(Setup!$A$14:$A$19))),2))</f>
        <v/>
      </c>
      <c r="P196" s="9">
        <f>IF(OR($E196="",P$2=""),"",ROUND(IF($F196="Rent shares",$E196*Setup!$B$17,IF($F196="Custom",IF(SUM($G196:$L196)=0,0,$E196*J196/SUM($G196:$L196)),$E196/COUNTA(Setup!$A$14:$A$19))),2))</f>
        <v/>
      </c>
      <c r="Q196" s="9">
        <f>IF(OR($E196="",Q$2=""),"",ROUND(IF($F196="Rent shares",$E196*Setup!$B$18,IF($F196="Custom",IF(SUM($G196:$L196)=0,0,$E196*K196/SUM($G196:$L196)),$E196/COUNTA(Setup!$A$14:$A$19))),2))</f>
        <v/>
      </c>
      <c r="R196" s="9">
        <f>IF(OR($E196="",R$2=""),"",ROUND(IF($F196="Rent shares",$E196*Setup!$B$19,IF($F196="Custom",IF(SUM($G196:$L196)=0,0,$E196*L196/SUM($G196:$L196)),$E196/COUNTA(Setup!$A$14:$A$19))),2))</f>
        <v/>
      </c>
      <c r="S196" s="5">
        <f>IF($E196="","",IF(ABS(SUM(M196:R196)-$E196)&lt;0.02,"OK","CHECK"))</f>
        <v/>
      </c>
      <c r="T196" s="4">
        <f>IF($A196="","",YEAR($A196)*100+MONTH($A196))</f>
        <v/>
      </c>
    </row>
    <row r="197">
      <c r="A197" s="18" t="n"/>
      <c r="E197" s="6" t="n"/>
      <c r="M197" s="9">
        <f>IF(OR($E197="",M$2=""),"",ROUND(IF($F197="Rent shares",$E197*Setup!$B$14,IF($F197="Custom",IF(SUM($G197:$L197)=0,0,$E197*G197/SUM($G197:$L197)),$E197/COUNTA(Setup!$A$14:$A$19))),2))</f>
        <v/>
      </c>
      <c r="N197" s="9">
        <f>IF(OR($E197="",N$2=""),"",ROUND(IF($F197="Rent shares",$E197*Setup!$B$15,IF($F197="Custom",IF(SUM($G197:$L197)=0,0,$E197*H197/SUM($G197:$L197)),$E197/COUNTA(Setup!$A$14:$A$19))),2))</f>
        <v/>
      </c>
      <c r="O197" s="9">
        <f>IF(OR($E197="",O$2=""),"",ROUND(IF($F197="Rent shares",$E197*Setup!$B$16,IF($F197="Custom",IF(SUM($G197:$L197)=0,0,$E197*I197/SUM($G197:$L197)),$E197/COUNTA(Setup!$A$14:$A$19))),2))</f>
        <v/>
      </c>
      <c r="P197" s="9">
        <f>IF(OR($E197="",P$2=""),"",ROUND(IF($F197="Rent shares",$E197*Setup!$B$17,IF($F197="Custom",IF(SUM($G197:$L197)=0,0,$E197*J197/SUM($G197:$L197)),$E197/COUNTA(Setup!$A$14:$A$19))),2))</f>
        <v/>
      </c>
      <c r="Q197" s="9">
        <f>IF(OR($E197="",Q$2=""),"",ROUND(IF($F197="Rent shares",$E197*Setup!$B$18,IF($F197="Custom",IF(SUM($G197:$L197)=0,0,$E197*K197/SUM($G197:$L197)),$E197/COUNTA(Setup!$A$14:$A$19))),2))</f>
        <v/>
      </c>
      <c r="R197" s="9">
        <f>IF(OR($E197="",R$2=""),"",ROUND(IF($F197="Rent shares",$E197*Setup!$B$19,IF($F197="Custom",IF(SUM($G197:$L197)=0,0,$E197*L197/SUM($G197:$L197)),$E197/COUNTA(Setup!$A$14:$A$19))),2))</f>
        <v/>
      </c>
      <c r="S197" s="5">
        <f>IF($E197="","",IF(ABS(SUM(M197:R197)-$E197)&lt;0.02,"OK","CHECK"))</f>
        <v/>
      </c>
      <c r="T197" s="4">
        <f>IF($A197="","",YEAR($A197)*100+MONTH($A197))</f>
        <v/>
      </c>
    </row>
    <row r="198">
      <c r="A198" s="18" t="n"/>
      <c r="E198" s="6" t="n"/>
      <c r="M198" s="9">
        <f>IF(OR($E198="",M$2=""),"",ROUND(IF($F198="Rent shares",$E198*Setup!$B$14,IF($F198="Custom",IF(SUM($G198:$L198)=0,0,$E198*G198/SUM($G198:$L198)),$E198/COUNTA(Setup!$A$14:$A$19))),2))</f>
        <v/>
      </c>
      <c r="N198" s="9">
        <f>IF(OR($E198="",N$2=""),"",ROUND(IF($F198="Rent shares",$E198*Setup!$B$15,IF($F198="Custom",IF(SUM($G198:$L198)=0,0,$E198*H198/SUM($G198:$L198)),$E198/COUNTA(Setup!$A$14:$A$19))),2))</f>
        <v/>
      </c>
      <c r="O198" s="9">
        <f>IF(OR($E198="",O$2=""),"",ROUND(IF($F198="Rent shares",$E198*Setup!$B$16,IF($F198="Custom",IF(SUM($G198:$L198)=0,0,$E198*I198/SUM($G198:$L198)),$E198/COUNTA(Setup!$A$14:$A$19))),2))</f>
        <v/>
      </c>
      <c r="P198" s="9">
        <f>IF(OR($E198="",P$2=""),"",ROUND(IF($F198="Rent shares",$E198*Setup!$B$17,IF($F198="Custom",IF(SUM($G198:$L198)=0,0,$E198*J198/SUM($G198:$L198)),$E198/COUNTA(Setup!$A$14:$A$19))),2))</f>
        <v/>
      </c>
      <c r="Q198" s="9">
        <f>IF(OR($E198="",Q$2=""),"",ROUND(IF($F198="Rent shares",$E198*Setup!$B$18,IF($F198="Custom",IF(SUM($G198:$L198)=0,0,$E198*K198/SUM($G198:$L198)),$E198/COUNTA(Setup!$A$14:$A$19))),2))</f>
        <v/>
      </c>
      <c r="R198" s="9">
        <f>IF(OR($E198="",R$2=""),"",ROUND(IF($F198="Rent shares",$E198*Setup!$B$19,IF($F198="Custom",IF(SUM($G198:$L198)=0,0,$E198*L198/SUM($G198:$L198)),$E198/COUNTA(Setup!$A$14:$A$19))),2))</f>
        <v/>
      </c>
      <c r="S198" s="5">
        <f>IF($E198="","",IF(ABS(SUM(M198:R198)-$E198)&lt;0.02,"OK","CHECK"))</f>
        <v/>
      </c>
      <c r="T198" s="4">
        <f>IF($A198="","",YEAR($A198)*100+MONTH($A198))</f>
        <v/>
      </c>
    </row>
    <row r="199">
      <c r="A199" s="18" t="n"/>
      <c r="E199" s="6" t="n"/>
      <c r="M199" s="9">
        <f>IF(OR($E199="",M$2=""),"",ROUND(IF($F199="Rent shares",$E199*Setup!$B$14,IF($F199="Custom",IF(SUM($G199:$L199)=0,0,$E199*G199/SUM($G199:$L199)),$E199/COUNTA(Setup!$A$14:$A$19))),2))</f>
        <v/>
      </c>
      <c r="N199" s="9">
        <f>IF(OR($E199="",N$2=""),"",ROUND(IF($F199="Rent shares",$E199*Setup!$B$15,IF($F199="Custom",IF(SUM($G199:$L199)=0,0,$E199*H199/SUM($G199:$L199)),$E199/COUNTA(Setup!$A$14:$A$19))),2))</f>
        <v/>
      </c>
      <c r="O199" s="9">
        <f>IF(OR($E199="",O$2=""),"",ROUND(IF($F199="Rent shares",$E199*Setup!$B$16,IF($F199="Custom",IF(SUM($G199:$L199)=0,0,$E199*I199/SUM($G199:$L199)),$E199/COUNTA(Setup!$A$14:$A$19))),2))</f>
        <v/>
      </c>
      <c r="P199" s="9">
        <f>IF(OR($E199="",P$2=""),"",ROUND(IF($F199="Rent shares",$E199*Setup!$B$17,IF($F199="Custom",IF(SUM($G199:$L199)=0,0,$E199*J199/SUM($G199:$L199)),$E199/COUNTA(Setup!$A$14:$A$19))),2))</f>
        <v/>
      </c>
      <c r="Q199" s="9">
        <f>IF(OR($E199="",Q$2=""),"",ROUND(IF($F199="Rent shares",$E199*Setup!$B$18,IF($F199="Custom",IF(SUM($G199:$L199)=0,0,$E199*K199/SUM($G199:$L199)),$E199/COUNTA(Setup!$A$14:$A$19))),2))</f>
        <v/>
      </c>
      <c r="R199" s="9">
        <f>IF(OR($E199="",R$2=""),"",ROUND(IF($F199="Rent shares",$E199*Setup!$B$19,IF($F199="Custom",IF(SUM($G199:$L199)=0,0,$E199*L199/SUM($G199:$L199)),$E199/COUNTA(Setup!$A$14:$A$19))),2))</f>
        <v/>
      </c>
      <c r="S199" s="5">
        <f>IF($E199="","",IF(ABS(SUM(M199:R199)-$E199)&lt;0.02,"OK","CHECK"))</f>
        <v/>
      </c>
      <c r="T199" s="4">
        <f>IF($A199="","",YEAR($A199)*100+MONTH($A199))</f>
        <v/>
      </c>
    </row>
    <row r="200">
      <c r="A200" s="18" t="n"/>
      <c r="E200" s="6" t="n"/>
      <c r="M200" s="9">
        <f>IF(OR($E200="",M$2=""),"",ROUND(IF($F200="Rent shares",$E200*Setup!$B$14,IF($F200="Custom",IF(SUM($G200:$L200)=0,0,$E200*G200/SUM($G200:$L200)),$E200/COUNTA(Setup!$A$14:$A$19))),2))</f>
        <v/>
      </c>
      <c r="N200" s="9">
        <f>IF(OR($E200="",N$2=""),"",ROUND(IF($F200="Rent shares",$E200*Setup!$B$15,IF($F200="Custom",IF(SUM($G200:$L200)=0,0,$E200*H200/SUM($G200:$L200)),$E200/COUNTA(Setup!$A$14:$A$19))),2))</f>
        <v/>
      </c>
      <c r="O200" s="9">
        <f>IF(OR($E200="",O$2=""),"",ROUND(IF($F200="Rent shares",$E200*Setup!$B$16,IF($F200="Custom",IF(SUM($G200:$L200)=0,0,$E200*I200/SUM($G200:$L200)),$E200/COUNTA(Setup!$A$14:$A$19))),2))</f>
        <v/>
      </c>
      <c r="P200" s="9">
        <f>IF(OR($E200="",P$2=""),"",ROUND(IF($F200="Rent shares",$E200*Setup!$B$17,IF($F200="Custom",IF(SUM($G200:$L200)=0,0,$E200*J200/SUM($G200:$L200)),$E200/COUNTA(Setup!$A$14:$A$19))),2))</f>
        <v/>
      </c>
      <c r="Q200" s="9">
        <f>IF(OR($E200="",Q$2=""),"",ROUND(IF($F200="Rent shares",$E200*Setup!$B$18,IF($F200="Custom",IF(SUM($G200:$L200)=0,0,$E200*K200/SUM($G200:$L200)),$E200/COUNTA(Setup!$A$14:$A$19))),2))</f>
        <v/>
      </c>
      <c r="R200" s="9">
        <f>IF(OR($E200="",R$2=""),"",ROUND(IF($F200="Rent shares",$E200*Setup!$B$19,IF($F200="Custom",IF(SUM($G200:$L200)=0,0,$E200*L200/SUM($G200:$L200)),$E200/COUNTA(Setup!$A$14:$A$19))),2))</f>
        <v/>
      </c>
      <c r="S200" s="5">
        <f>IF($E200="","",IF(ABS(SUM(M200:R200)-$E200)&lt;0.02,"OK","CHECK"))</f>
        <v/>
      </c>
      <c r="T200" s="4">
        <f>IF($A200="","",YEAR($A200)*100+MONTH($A200))</f>
        <v/>
      </c>
    </row>
    <row r="201">
      <c r="A201" s="18" t="n"/>
      <c r="E201" s="6" t="n"/>
      <c r="M201" s="9">
        <f>IF(OR($E201="",M$2=""),"",ROUND(IF($F201="Rent shares",$E201*Setup!$B$14,IF($F201="Custom",IF(SUM($G201:$L201)=0,0,$E201*G201/SUM($G201:$L201)),$E201/COUNTA(Setup!$A$14:$A$19))),2))</f>
        <v/>
      </c>
      <c r="N201" s="9">
        <f>IF(OR($E201="",N$2=""),"",ROUND(IF($F201="Rent shares",$E201*Setup!$B$15,IF($F201="Custom",IF(SUM($G201:$L201)=0,0,$E201*H201/SUM($G201:$L201)),$E201/COUNTA(Setup!$A$14:$A$19))),2))</f>
        <v/>
      </c>
      <c r="O201" s="9">
        <f>IF(OR($E201="",O$2=""),"",ROUND(IF($F201="Rent shares",$E201*Setup!$B$16,IF($F201="Custom",IF(SUM($G201:$L201)=0,0,$E201*I201/SUM($G201:$L201)),$E201/COUNTA(Setup!$A$14:$A$19))),2))</f>
        <v/>
      </c>
      <c r="P201" s="9">
        <f>IF(OR($E201="",P$2=""),"",ROUND(IF($F201="Rent shares",$E201*Setup!$B$17,IF($F201="Custom",IF(SUM($G201:$L201)=0,0,$E201*J201/SUM($G201:$L201)),$E201/COUNTA(Setup!$A$14:$A$19))),2))</f>
        <v/>
      </c>
      <c r="Q201" s="9">
        <f>IF(OR($E201="",Q$2=""),"",ROUND(IF($F201="Rent shares",$E201*Setup!$B$18,IF($F201="Custom",IF(SUM($G201:$L201)=0,0,$E201*K201/SUM($G201:$L201)),$E201/COUNTA(Setup!$A$14:$A$19))),2))</f>
        <v/>
      </c>
      <c r="R201" s="9">
        <f>IF(OR($E201="",R$2=""),"",ROUND(IF($F201="Rent shares",$E201*Setup!$B$19,IF($F201="Custom",IF(SUM($G201:$L201)=0,0,$E201*L201/SUM($G201:$L201)),$E201/COUNTA(Setup!$A$14:$A$19))),2))</f>
        <v/>
      </c>
      <c r="S201" s="5">
        <f>IF($E201="","",IF(ABS(SUM(M201:R201)-$E201)&lt;0.02,"OK","CHECK"))</f>
        <v/>
      </c>
      <c r="T201" s="4">
        <f>IF($A201="","",YEAR($A201)*100+MONTH($A201))</f>
        <v/>
      </c>
    </row>
    <row r="202">
      <c r="A202" s="18" t="n"/>
      <c r="E202" s="6" t="n"/>
      <c r="M202" s="9">
        <f>IF(OR($E202="",M$2=""),"",ROUND(IF($F202="Rent shares",$E202*Setup!$B$14,IF($F202="Custom",IF(SUM($G202:$L202)=0,0,$E202*G202/SUM($G202:$L202)),$E202/COUNTA(Setup!$A$14:$A$19))),2))</f>
        <v/>
      </c>
      <c r="N202" s="9">
        <f>IF(OR($E202="",N$2=""),"",ROUND(IF($F202="Rent shares",$E202*Setup!$B$15,IF($F202="Custom",IF(SUM($G202:$L202)=0,0,$E202*H202/SUM($G202:$L202)),$E202/COUNTA(Setup!$A$14:$A$19))),2))</f>
        <v/>
      </c>
      <c r="O202" s="9">
        <f>IF(OR($E202="",O$2=""),"",ROUND(IF($F202="Rent shares",$E202*Setup!$B$16,IF($F202="Custom",IF(SUM($G202:$L202)=0,0,$E202*I202/SUM($G202:$L202)),$E202/COUNTA(Setup!$A$14:$A$19))),2))</f>
        <v/>
      </c>
      <c r="P202" s="9">
        <f>IF(OR($E202="",P$2=""),"",ROUND(IF($F202="Rent shares",$E202*Setup!$B$17,IF($F202="Custom",IF(SUM($G202:$L202)=0,0,$E202*J202/SUM($G202:$L202)),$E202/COUNTA(Setup!$A$14:$A$19))),2))</f>
        <v/>
      </c>
      <c r="Q202" s="9">
        <f>IF(OR($E202="",Q$2=""),"",ROUND(IF($F202="Rent shares",$E202*Setup!$B$18,IF($F202="Custom",IF(SUM($G202:$L202)=0,0,$E202*K202/SUM($G202:$L202)),$E202/COUNTA(Setup!$A$14:$A$19))),2))</f>
        <v/>
      </c>
      <c r="R202" s="9">
        <f>IF(OR($E202="",R$2=""),"",ROUND(IF($F202="Rent shares",$E202*Setup!$B$19,IF($F202="Custom",IF(SUM($G202:$L202)=0,0,$E202*L202/SUM($G202:$L202)),$E202/COUNTA(Setup!$A$14:$A$19))),2))</f>
        <v/>
      </c>
      <c r="S202" s="5">
        <f>IF($E202="","",IF(ABS(SUM(M202:R202)-$E202)&lt;0.02,"OK","CHECK"))</f>
        <v/>
      </c>
      <c r="T202" s="4">
        <f>IF($A202="","",YEAR($A202)*100+MONTH($A202))</f>
        <v/>
      </c>
    </row>
    <row r="203">
      <c r="A203" s="18" t="n"/>
      <c r="E203" s="6" t="n"/>
      <c r="M203" s="9">
        <f>IF(OR($E203="",M$2=""),"",ROUND(IF($F203="Rent shares",$E203*Setup!$B$14,IF($F203="Custom",IF(SUM($G203:$L203)=0,0,$E203*G203/SUM($G203:$L203)),$E203/COUNTA(Setup!$A$14:$A$19))),2))</f>
        <v/>
      </c>
      <c r="N203" s="9">
        <f>IF(OR($E203="",N$2=""),"",ROUND(IF($F203="Rent shares",$E203*Setup!$B$15,IF($F203="Custom",IF(SUM($G203:$L203)=0,0,$E203*H203/SUM($G203:$L203)),$E203/COUNTA(Setup!$A$14:$A$19))),2))</f>
        <v/>
      </c>
      <c r="O203" s="9">
        <f>IF(OR($E203="",O$2=""),"",ROUND(IF($F203="Rent shares",$E203*Setup!$B$16,IF($F203="Custom",IF(SUM($G203:$L203)=0,0,$E203*I203/SUM($G203:$L203)),$E203/COUNTA(Setup!$A$14:$A$19))),2))</f>
        <v/>
      </c>
      <c r="P203" s="9">
        <f>IF(OR($E203="",P$2=""),"",ROUND(IF($F203="Rent shares",$E203*Setup!$B$17,IF($F203="Custom",IF(SUM($G203:$L203)=0,0,$E203*J203/SUM($G203:$L203)),$E203/COUNTA(Setup!$A$14:$A$19))),2))</f>
        <v/>
      </c>
      <c r="Q203" s="9">
        <f>IF(OR($E203="",Q$2=""),"",ROUND(IF($F203="Rent shares",$E203*Setup!$B$18,IF($F203="Custom",IF(SUM($G203:$L203)=0,0,$E203*K203/SUM($G203:$L203)),$E203/COUNTA(Setup!$A$14:$A$19))),2))</f>
        <v/>
      </c>
      <c r="R203" s="9">
        <f>IF(OR($E203="",R$2=""),"",ROUND(IF($F203="Rent shares",$E203*Setup!$B$19,IF($F203="Custom",IF(SUM($G203:$L203)=0,0,$E203*L203/SUM($G203:$L203)),$E203/COUNTA(Setup!$A$14:$A$19))),2))</f>
        <v/>
      </c>
      <c r="S203" s="5">
        <f>IF($E203="","",IF(ABS(SUM(M203:R203)-$E203)&lt;0.02,"OK","CHECK"))</f>
        <v/>
      </c>
      <c r="T203" s="4">
        <f>IF($A203="","",YEAR($A203)*100+MONTH($A203))</f>
        <v/>
      </c>
    </row>
    <row r="204">
      <c r="A204" s="18" t="n"/>
      <c r="E204" s="6" t="n"/>
      <c r="M204" s="9">
        <f>IF(OR($E204="",M$2=""),"",ROUND(IF($F204="Rent shares",$E204*Setup!$B$14,IF($F204="Custom",IF(SUM($G204:$L204)=0,0,$E204*G204/SUM($G204:$L204)),$E204/COUNTA(Setup!$A$14:$A$19))),2))</f>
        <v/>
      </c>
      <c r="N204" s="9">
        <f>IF(OR($E204="",N$2=""),"",ROUND(IF($F204="Rent shares",$E204*Setup!$B$15,IF($F204="Custom",IF(SUM($G204:$L204)=0,0,$E204*H204/SUM($G204:$L204)),$E204/COUNTA(Setup!$A$14:$A$19))),2))</f>
        <v/>
      </c>
      <c r="O204" s="9">
        <f>IF(OR($E204="",O$2=""),"",ROUND(IF($F204="Rent shares",$E204*Setup!$B$16,IF($F204="Custom",IF(SUM($G204:$L204)=0,0,$E204*I204/SUM($G204:$L204)),$E204/COUNTA(Setup!$A$14:$A$19))),2))</f>
        <v/>
      </c>
      <c r="P204" s="9">
        <f>IF(OR($E204="",P$2=""),"",ROUND(IF($F204="Rent shares",$E204*Setup!$B$17,IF($F204="Custom",IF(SUM($G204:$L204)=0,0,$E204*J204/SUM($G204:$L204)),$E204/COUNTA(Setup!$A$14:$A$19))),2))</f>
        <v/>
      </c>
      <c r="Q204" s="9">
        <f>IF(OR($E204="",Q$2=""),"",ROUND(IF($F204="Rent shares",$E204*Setup!$B$18,IF($F204="Custom",IF(SUM($G204:$L204)=0,0,$E204*K204/SUM($G204:$L204)),$E204/COUNTA(Setup!$A$14:$A$19))),2))</f>
        <v/>
      </c>
      <c r="R204" s="9">
        <f>IF(OR($E204="",R$2=""),"",ROUND(IF($F204="Rent shares",$E204*Setup!$B$19,IF($F204="Custom",IF(SUM($G204:$L204)=0,0,$E204*L204/SUM($G204:$L204)),$E204/COUNTA(Setup!$A$14:$A$19))),2))</f>
        <v/>
      </c>
      <c r="S204" s="5">
        <f>IF($E204="","",IF(ABS(SUM(M204:R204)-$E204)&lt;0.02,"OK","CHECK"))</f>
        <v/>
      </c>
      <c r="T204" s="4">
        <f>IF($A204="","",YEAR($A204)*100+MONTH($A204))</f>
        <v/>
      </c>
    </row>
    <row r="205">
      <c r="A205" s="18" t="n"/>
      <c r="E205" s="6" t="n"/>
      <c r="M205" s="9">
        <f>IF(OR($E205="",M$2=""),"",ROUND(IF($F205="Rent shares",$E205*Setup!$B$14,IF($F205="Custom",IF(SUM($G205:$L205)=0,0,$E205*G205/SUM($G205:$L205)),$E205/COUNTA(Setup!$A$14:$A$19))),2))</f>
        <v/>
      </c>
      <c r="N205" s="9">
        <f>IF(OR($E205="",N$2=""),"",ROUND(IF($F205="Rent shares",$E205*Setup!$B$15,IF($F205="Custom",IF(SUM($G205:$L205)=0,0,$E205*H205/SUM($G205:$L205)),$E205/COUNTA(Setup!$A$14:$A$19))),2))</f>
        <v/>
      </c>
      <c r="O205" s="9">
        <f>IF(OR($E205="",O$2=""),"",ROUND(IF($F205="Rent shares",$E205*Setup!$B$16,IF($F205="Custom",IF(SUM($G205:$L205)=0,0,$E205*I205/SUM($G205:$L205)),$E205/COUNTA(Setup!$A$14:$A$19))),2))</f>
        <v/>
      </c>
      <c r="P205" s="9">
        <f>IF(OR($E205="",P$2=""),"",ROUND(IF($F205="Rent shares",$E205*Setup!$B$17,IF($F205="Custom",IF(SUM($G205:$L205)=0,0,$E205*J205/SUM($G205:$L205)),$E205/COUNTA(Setup!$A$14:$A$19))),2))</f>
        <v/>
      </c>
      <c r="Q205" s="9">
        <f>IF(OR($E205="",Q$2=""),"",ROUND(IF($F205="Rent shares",$E205*Setup!$B$18,IF($F205="Custom",IF(SUM($G205:$L205)=0,0,$E205*K205/SUM($G205:$L205)),$E205/COUNTA(Setup!$A$14:$A$19))),2))</f>
        <v/>
      </c>
      <c r="R205" s="9">
        <f>IF(OR($E205="",R$2=""),"",ROUND(IF($F205="Rent shares",$E205*Setup!$B$19,IF($F205="Custom",IF(SUM($G205:$L205)=0,0,$E205*L205/SUM($G205:$L205)),$E205/COUNTA(Setup!$A$14:$A$19))),2))</f>
        <v/>
      </c>
      <c r="S205" s="5">
        <f>IF($E205="","",IF(ABS(SUM(M205:R205)-$E205)&lt;0.02,"OK","CHECK"))</f>
        <v/>
      </c>
      <c r="T205" s="4">
        <f>IF($A205="","",YEAR($A205)*100+MONTH($A205))</f>
        <v/>
      </c>
    </row>
    <row r="206">
      <c r="A206" s="18" t="n"/>
      <c r="E206" s="6" t="n"/>
      <c r="M206" s="9">
        <f>IF(OR($E206="",M$2=""),"",ROUND(IF($F206="Rent shares",$E206*Setup!$B$14,IF($F206="Custom",IF(SUM($G206:$L206)=0,0,$E206*G206/SUM($G206:$L206)),$E206/COUNTA(Setup!$A$14:$A$19))),2))</f>
        <v/>
      </c>
      <c r="N206" s="9">
        <f>IF(OR($E206="",N$2=""),"",ROUND(IF($F206="Rent shares",$E206*Setup!$B$15,IF($F206="Custom",IF(SUM($G206:$L206)=0,0,$E206*H206/SUM($G206:$L206)),$E206/COUNTA(Setup!$A$14:$A$19))),2))</f>
        <v/>
      </c>
      <c r="O206" s="9">
        <f>IF(OR($E206="",O$2=""),"",ROUND(IF($F206="Rent shares",$E206*Setup!$B$16,IF($F206="Custom",IF(SUM($G206:$L206)=0,0,$E206*I206/SUM($G206:$L206)),$E206/COUNTA(Setup!$A$14:$A$19))),2))</f>
        <v/>
      </c>
      <c r="P206" s="9">
        <f>IF(OR($E206="",P$2=""),"",ROUND(IF($F206="Rent shares",$E206*Setup!$B$17,IF($F206="Custom",IF(SUM($G206:$L206)=0,0,$E206*J206/SUM($G206:$L206)),$E206/COUNTA(Setup!$A$14:$A$19))),2))</f>
        <v/>
      </c>
      <c r="Q206" s="9">
        <f>IF(OR($E206="",Q$2=""),"",ROUND(IF($F206="Rent shares",$E206*Setup!$B$18,IF($F206="Custom",IF(SUM($G206:$L206)=0,0,$E206*K206/SUM($G206:$L206)),$E206/COUNTA(Setup!$A$14:$A$19))),2))</f>
        <v/>
      </c>
      <c r="R206" s="9">
        <f>IF(OR($E206="",R$2=""),"",ROUND(IF($F206="Rent shares",$E206*Setup!$B$19,IF($F206="Custom",IF(SUM($G206:$L206)=0,0,$E206*L206/SUM($G206:$L206)),$E206/COUNTA(Setup!$A$14:$A$19))),2))</f>
        <v/>
      </c>
      <c r="S206" s="5">
        <f>IF($E206="","",IF(ABS(SUM(M206:R206)-$E206)&lt;0.02,"OK","CHECK"))</f>
        <v/>
      </c>
      <c r="T206" s="4">
        <f>IF($A206="","",YEAR($A206)*100+MONTH($A206))</f>
        <v/>
      </c>
    </row>
    <row r="207">
      <c r="A207" s="18" t="n"/>
      <c r="E207" s="6" t="n"/>
      <c r="M207" s="9">
        <f>IF(OR($E207="",M$2=""),"",ROUND(IF($F207="Rent shares",$E207*Setup!$B$14,IF($F207="Custom",IF(SUM($G207:$L207)=0,0,$E207*G207/SUM($G207:$L207)),$E207/COUNTA(Setup!$A$14:$A$19))),2))</f>
        <v/>
      </c>
      <c r="N207" s="9">
        <f>IF(OR($E207="",N$2=""),"",ROUND(IF($F207="Rent shares",$E207*Setup!$B$15,IF($F207="Custom",IF(SUM($G207:$L207)=0,0,$E207*H207/SUM($G207:$L207)),$E207/COUNTA(Setup!$A$14:$A$19))),2))</f>
        <v/>
      </c>
      <c r="O207" s="9">
        <f>IF(OR($E207="",O$2=""),"",ROUND(IF($F207="Rent shares",$E207*Setup!$B$16,IF($F207="Custom",IF(SUM($G207:$L207)=0,0,$E207*I207/SUM($G207:$L207)),$E207/COUNTA(Setup!$A$14:$A$19))),2))</f>
        <v/>
      </c>
      <c r="P207" s="9">
        <f>IF(OR($E207="",P$2=""),"",ROUND(IF($F207="Rent shares",$E207*Setup!$B$17,IF($F207="Custom",IF(SUM($G207:$L207)=0,0,$E207*J207/SUM($G207:$L207)),$E207/COUNTA(Setup!$A$14:$A$19))),2))</f>
        <v/>
      </c>
      <c r="Q207" s="9">
        <f>IF(OR($E207="",Q$2=""),"",ROUND(IF($F207="Rent shares",$E207*Setup!$B$18,IF($F207="Custom",IF(SUM($G207:$L207)=0,0,$E207*K207/SUM($G207:$L207)),$E207/COUNTA(Setup!$A$14:$A$19))),2))</f>
        <v/>
      </c>
      <c r="R207" s="9">
        <f>IF(OR($E207="",R$2=""),"",ROUND(IF($F207="Rent shares",$E207*Setup!$B$19,IF($F207="Custom",IF(SUM($G207:$L207)=0,0,$E207*L207/SUM($G207:$L207)),$E207/COUNTA(Setup!$A$14:$A$19))),2))</f>
        <v/>
      </c>
      <c r="S207" s="5">
        <f>IF($E207="","",IF(ABS(SUM(M207:R207)-$E207)&lt;0.02,"OK","CHECK"))</f>
        <v/>
      </c>
      <c r="T207" s="4">
        <f>IF($A207="","",YEAR($A207)*100+MONTH($A207))</f>
        <v/>
      </c>
    </row>
    <row r="208">
      <c r="A208" s="18" t="n"/>
      <c r="E208" s="6" t="n"/>
      <c r="M208" s="9">
        <f>IF(OR($E208="",M$2=""),"",ROUND(IF($F208="Rent shares",$E208*Setup!$B$14,IF($F208="Custom",IF(SUM($G208:$L208)=0,0,$E208*G208/SUM($G208:$L208)),$E208/COUNTA(Setup!$A$14:$A$19))),2))</f>
        <v/>
      </c>
      <c r="N208" s="9">
        <f>IF(OR($E208="",N$2=""),"",ROUND(IF($F208="Rent shares",$E208*Setup!$B$15,IF($F208="Custom",IF(SUM($G208:$L208)=0,0,$E208*H208/SUM($G208:$L208)),$E208/COUNTA(Setup!$A$14:$A$19))),2))</f>
        <v/>
      </c>
      <c r="O208" s="9">
        <f>IF(OR($E208="",O$2=""),"",ROUND(IF($F208="Rent shares",$E208*Setup!$B$16,IF($F208="Custom",IF(SUM($G208:$L208)=0,0,$E208*I208/SUM($G208:$L208)),$E208/COUNTA(Setup!$A$14:$A$19))),2))</f>
        <v/>
      </c>
      <c r="P208" s="9">
        <f>IF(OR($E208="",P$2=""),"",ROUND(IF($F208="Rent shares",$E208*Setup!$B$17,IF($F208="Custom",IF(SUM($G208:$L208)=0,0,$E208*J208/SUM($G208:$L208)),$E208/COUNTA(Setup!$A$14:$A$19))),2))</f>
        <v/>
      </c>
      <c r="Q208" s="9">
        <f>IF(OR($E208="",Q$2=""),"",ROUND(IF($F208="Rent shares",$E208*Setup!$B$18,IF($F208="Custom",IF(SUM($G208:$L208)=0,0,$E208*K208/SUM($G208:$L208)),$E208/COUNTA(Setup!$A$14:$A$19))),2))</f>
        <v/>
      </c>
      <c r="R208" s="9">
        <f>IF(OR($E208="",R$2=""),"",ROUND(IF($F208="Rent shares",$E208*Setup!$B$19,IF($F208="Custom",IF(SUM($G208:$L208)=0,0,$E208*L208/SUM($G208:$L208)),$E208/COUNTA(Setup!$A$14:$A$19))),2))</f>
        <v/>
      </c>
      <c r="S208" s="5">
        <f>IF($E208="","",IF(ABS(SUM(M208:R208)-$E208)&lt;0.02,"OK","CHECK"))</f>
        <v/>
      </c>
      <c r="T208" s="4">
        <f>IF($A208="","",YEAR($A208)*100+MONTH($A208))</f>
        <v/>
      </c>
    </row>
    <row r="209">
      <c r="A209" s="18" t="n"/>
      <c r="E209" s="6" t="n"/>
      <c r="M209" s="9">
        <f>IF(OR($E209="",M$2=""),"",ROUND(IF($F209="Rent shares",$E209*Setup!$B$14,IF($F209="Custom",IF(SUM($G209:$L209)=0,0,$E209*G209/SUM($G209:$L209)),$E209/COUNTA(Setup!$A$14:$A$19))),2))</f>
        <v/>
      </c>
      <c r="N209" s="9">
        <f>IF(OR($E209="",N$2=""),"",ROUND(IF($F209="Rent shares",$E209*Setup!$B$15,IF($F209="Custom",IF(SUM($G209:$L209)=0,0,$E209*H209/SUM($G209:$L209)),$E209/COUNTA(Setup!$A$14:$A$19))),2))</f>
        <v/>
      </c>
      <c r="O209" s="9">
        <f>IF(OR($E209="",O$2=""),"",ROUND(IF($F209="Rent shares",$E209*Setup!$B$16,IF($F209="Custom",IF(SUM($G209:$L209)=0,0,$E209*I209/SUM($G209:$L209)),$E209/COUNTA(Setup!$A$14:$A$19))),2))</f>
        <v/>
      </c>
      <c r="P209" s="9">
        <f>IF(OR($E209="",P$2=""),"",ROUND(IF($F209="Rent shares",$E209*Setup!$B$17,IF($F209="Custom",IF(SUM($G209:$L209)=0,0,$E209*J209/SUM($G209:$L209)),$E209/COUNTA(Setup!$A$14:$A$19))),2))</f>
        <v/>
      </c>
      <c r="Q209" s="9">
        <f>IF(OR($E209="",Q$2=""),"",ROUND(IF($F209="Rent shares",$E209*Setup!$B$18,IF($F209="Custom",IF(SUM($G209:$L209)=0,0,$E209*K209/SUM($G209:$L209)),$E209/COUNTA(Setup!$A$14:$A$19))),2))</f>
        <v/>
      </c>
      <c r="R209" s="9">
        <f>IF(OR($E209="",R$2=""),"",ROUND(IF($F209="Rent shares",$E209*Setup!$B$19,IF($F209="Custom",IF(SUM($G209:$L209)=0,0,$E209*L209/SUM($G209:$L209)),$E209/COUNTA(Setup!$A$14:$A$19))),2))</f>
        <v/>
      </c>
      <c r="S209" s="5">
        <f>IF($E209="","",IF(ABS(SUM(M209:R209)-$E209)&lt;0.02,"OK","CHECK"))</f>
        <v/>
      </c>
      <c r="T209" s="4">
        <f>IF($A209="","",YEAR($A209)*100+MONTH($A209))</f>
        <v/>
      </c>
    </row>
    <row r="210">
      <c r="A210" s="18" t="n"/>
      <c r="E210" s="6" t="n"/>
      <c r="M210" s="9">
        <f>IF(OR($E210="",M$2=""),"",ROUND(IF($F210="Rent shares",$E210*Setup!$B$14,IF($F210="Custom",IF(SUM($G210:$L210)=0,0,$E210*G210/SUM($G210:$L210)),$E210/COUNTA(Setup!$A$14:$A$19))),2))</f>
        <v/>
      </c>
      <c r="N210" s="9">
        <f>IF(OR($E210="",N$2=""),"",ROUND(IF($F210="Rent shares",$E210*Setup!$B$15,IF($F210="Custom",IF(SUM($G210:$L210)=0,0,$E210*H210/SUM($G210:$L210)),$E210/COUNTA(Setup!$A$14:$A$19))),2))</f>
        <v/>
      </c>
      <c r="O210" s="9">
        <f>IF(OR($E210="",O$2=""),"",ROUND(IF($F210="Rent shares",$E210*Setup!$B$16,IF($F210="Custom",IF(SUM($G210:$L210)=0,0,$E210*I210/SUM($G210:$L210)),$E210/COUNTA(Setup!$A$14:$A$19))),2))</f>
        <v/>
      </c>
      <c r="P210" s="9">
        <f>IF(OR($E210="",P$2=""),"",ROUND(IF($F210="Rent shares",$E210*Setup!$B$17,IF($F210="Custom",IF(SUM($G210:$L210)=0,0,$E210*J210/SUM($G210:$L210)),$E210/COUNTA(Setup!$A$14:$A$19))),2))</f>
        <v/>
      </c>
      <c r="Q210" s="9">
        <f>IF(OR($E210="",Q$2=""),"",ROUND(IF($F210="Rent shares",$E210*Setup!$B$18,IF($F210="Custom",IF(SUM($G210:$L210)=0,0,$E210*K210/SUM($G210:$L210)),$E210/COUNTA(Setup!$A$14:$A$19))),2))</f>
        <v/>
      </c>
      <c r="R210" s="9">
        <f>IF(OR($E210="",R$2=""),"",ROUND(IF($F210="Rent shares",$E210*Setup!$B$19,IF($F210="Custom",IF(SUM($G210:$L210)=0,0,$E210*L210/SUM($G210:$L210)),$E210/COUNTA(Setup!$A$14:$A$19))),2))</f>
        <v/>
      </c>
      <c r="S210" s="5">
        <f>IF($E210="","",IF(ABS(SUM(M210:R210)-$E210)&lt;0.02,"OK","CHECK"))</f>
        <v/>
      </c>
      <c r="T210" s="4">
        <f>IF($A210="","",YEAR($A210)*100+MONTH($A210))</f>
        <v/>
      </c>
    </row>
    <row r="211">
      <c r="A211" s="18" t="n"/>
      <c r="E211" s="6" t="n"/>
      <c r="M211" s="9">
        <f>IF(OR($E211="",M$2=""),"",ROUND(IF($F211="Rent shares",$E211*Setup!$B$14,IF($F211="Custom",IF(SUM($G211:$L211)=0,0,$E211*G211/SUM($G211:$L211)),$E211/COUNTA(Setup!$A$14:$A$19))),2))</f>
        <v/>
      </c>
      <c r="N211" s="9">
        <f>IF(OR($E211="",N$2=""),"",ROUND(IF($F211="Rent shares",$E211*Setup!$B$15,IF($F211="Custom",IF(SUM($G211:$L211)=0,0,$E211*H211/SUM($G211:$L211)),$E211/COUNTA(Setup!$A$14:$A$19))),2))</f>
        <v/>
      </c>
      <c r="O211" s="9">
        <f>IF(OR($E211="",O$2=""),"",ROUND(IF($F211="Rent shares",$E211*Setup!$B$16,IF($F211="Custom",IF(SUM($G211:$L211)=0,0,$E211*I211/SUM($G211:$L211)),$E211/COUNTA(Setup!$A$14:$A$19))),2))</f>
        <v/>
      </c>
      <c r="P211" s="9">
        <f>IF(OR($E211="",P$2=""),"",ROUND(IF($F211="Rent shares",$E211*Setup!$B$17,IF($F211="Custom",IF(SUM($G211:$L211)=0,0,$E211*J211/SUM($G211:$L211)),$E211/COUNTA(Setup!$A$14:$A$19))),2))</f>
        <v/>
      </c>
      <c r="Q211" s="9">
        <f>IF(OR($E211="",Q$2=""),"",ROUND(IF($F211="Rent shares",$E211*Setup!$B$18,IF($F211="Custom",IF(SUM($G211:$L211)=0,0,$E211*K211/SUM($G211:$L211)),$E211/COUNTA(Setup!$A$14:$A$19))),2))</f>
        <v/>
      </c>
      <c r="R211" s="9">
        <f>IF(OR($E211="",R$2=""),"",ROUND(IF($F211="Rent shares",$E211*Setup!$B$19,IF($F211="Custom",IF(SUM($G211:$L211)=0,0,$E211*L211/SUM($G211:$L211)),$E211/COUNTA(Setup!$A$14:$A$19))),2))</f>
        <v/>
      </c>
      <c r="S211" s="5">
        <f>IF($E211="","",IF(ABS(SUM(M211:R211)-$E211)&lt;0.02,"OK","CHECK"))</f>
        <v/>
      </c>
      <c r="T211" s="4">
        <f>IF($A211="","",YEAR($A211)*100+MONTH($A211))</f>
        <v/>
      </c>
    </row>
    <row r="212">
      <c r="A212" s="18" t="n"/>
      <c r="E212" s="6" t="n"/>
      <c r="M212" s="9">
        <f>IF(OR($E212="",M$2=""),"",ROUND(IF($F212="Rent shares",$E212*Setup!$B$14,IF($F212="Custom",IF(SUM($G212:$L212)=0,0,$E212*G212/SUM($G212:$L212)),$E212/COUNTA(Setup!$A$14:$A$19))),2))</f>
        <v/>
      </c>
      <c r="N212" s="9">
        <f>IF(OR($E212="",N$2=""),"",ROUND(IF($F212="Rent shares",$E212*Setup!$B$15,IF($F212="Custom",IF(SUM($G212:$L212)=0,0,$E212*H212/SUM($G212:$L212)),$E212/COUNTA(Setup!$A$14:$A$19))),2))</f>
        <v/>
      </c>
      <c r="O212" s="9">
        <f>IF(OR($E212="",O$2=""),"",ROUND(IF($F212="Rent shares",$E212*Setup!$B$16,IF($F212="Custom",IF(SUM($G212:$L212)=0,0,$E212*I212/SUM($G212:$L212)),$E212/COUNTA(Setup!$A$14:$A$19))),2))</f>
        <v/>
      </c>
      <c r="P212" s="9">
        <f>IF(OR($E212="",P$2=""),"",ROUND(IF($F212="Rent shares",$E212*Setup!$B$17,IF($F212="Custom",IF(SUM($G212:$L212)=0,0,$E212*J212/SUM($G212:$L212)),$E212/COUNTA(Setup!$A$14:$A$19))),2))</f>
        <v/>
      </c>
      <c r="Q212" s="9">
        <f>IF(OR($E212="",Q$2=""),"",ROUND(IF($F212="Rent shares",$E212*Setup!$B$18,IF($F212="Custom",IF(SUM($G212:$L212)=0,0,$E212*K212/SUM($G212:$L212)),$E212/COUNTA(Setup!$A$14:$A$19))),2))</f>
        <v/>
      </c>
      <c r="R212" s="9">
        <f>IF(OR($E212="",R$2=""),"",ROUND(IF($F212="Rent shares",$E212*Setup!$B$19,IF($F212="Custom",IF(SUM($G212:$L212)=0,0,$E212*L212/SUM($G212:$L212)),$E212/COUNTA(Setup!$A$14:$A$19))),2))</f>
        <v/>
      </c>
      <c r="S212" s="5">
        <f>IF($E212="","",IF(ABS(SUM(M212:R212)-$E212)&lt;0.02,"OK","CHECK"))</f>
        <v/>
      </c>
      <c r="T212" s="4">
        <f>IF($A212="","",YEAR($A212)*100+MONTH($A212))</f>
        <v/>
      </c>
    </row>
    <row r="213">
      <c r="A213" s="18" t="n"/>
      <c r="E213" s="6" t="n"/>
      <c r="M213" s="9">
        <f>IF(OR($E213="",M$2=""),"",ROUND(IF($F213="Rent shares",$E213*Setup!$B$14,IF($F213="Custom",IF(SUM($G213:$L213)=0,0,$E213*G213/SUM($G213:$L213)),$E213/COUNTA(Setup!$A$14:$A$19))),2))</f>
        <v/>
      </c>
      <c r="N213" s="9">
        <f>IF(OR($E213="",N$2=""),"",ROUND(IF($F213="Rent shares",$E213*Setup!$B$15,IF($F213="Custom",IF(SUM($G213:$L213)=0,0,$E213*H213/SUM($G213:$L213)),$E213/COUNTA(Setup!$A$14:$A$19))),2))</f>
        <v/>
      </c>
      <c r="O213" s="9">
        <f>IF(OR($E213="",O$2=""),"",ROUND(IF($F213="Rent shares",$E213*Setup!$B$16,IF($F213="Custom",IF(SUM($G213:$L213)=0,0,$E213*I213/SUM($G213:$L213)),$E213/COUNTA(Setup!$A$14:$A$19))),2))</f>
        <v/>
      </c>
      <c r="P213" s="9">
        <f>IF(OR($E213="",P$2=""),"",ROUND(IF($F213="Rent shares",$E213*Setup!$B$17,IF($F213="Custom",IF(SUM($G213:$L213)=0,0,$E213*J213/SUM($G213:$L213)),$E213/COUNTA(Setup!$A$14:$A$19))),2))</f>
        <v/>
      </c>
      <c r="Q213" s="9">
        <f>IF(OR($E213="",Q$2=""),"",ROUND(IF($F213="Rent shares",$E213*Setup!$B$18,IF($F213="Custom",IF(SUM($G213:$L213)=0,0,$E213*K213/SUM($G213:$L213)),$E213/COUNTA(Setup!$A$14:$A$19))),2))</f>
        <v/>
      </c>
      <c r="R213" s="9">
        <f>IF(OR($E213="",R$2=""),"",ROUND(IF($F213="Rent shares",$E213*Setup!$B$19,IF($F213="Custom",IF(SUM($G213:$L213)=0,0,$E213*L213/SUM($G213:$L213)),$E213/COUNTA(Setup!$A$14:$A$19))),2))</f>
        <v/>
      </c>
      <c r="S213" s="5">
        <f>IF($E213="","",IF(ABS(SUM(M213:R213)-$E213)&lt;0.02,"OK","CHECK"))</f>
        <v/>
      </c>
      <c r="T213" s="4">
        <f>IF($A213="","",YEAR($A213)*100+MONTH($A213))</f>
        <v/>
      </c>
    </row>
    <row r="214">
      <c r="A214" s="18" t="n"/>
      <c r="E214" s="6" t="n"/>
      <c r="M214" s="9">
        <f>IF(OR($E214="",M$2=""),"",ROUND(IF($F214="Rent shares",$E214*Setup!$B$14,IF($F214="Custom",IF(SUM($G214:$L214)=0,0,$E214*G214/SUM($G214:$L214)),$E214/COUNTA(Setup!$A$14:$A$19))),2))</f>
        <v/>
      </c>
      <c r="N214" s="9">
        <f>IF(OR($E214="",N$2=""),"",ROUND(IF($F214="Rent shares",$E214*Setup!$B$15,IF($F214="Custom",IF(SUM($G214:$L214)=0,0,$E214*H214/SUM($G214:$L214)),$E214/COUNTA(Setup!$A$14:$A$19))),2))</f>
        <v/>
      </c>
      <c r="O214" s="9">
        <f>IF(OR($E214="",O$2=""),"",ROUND(IF($F214="Rent shares",$E214*Setup!$B$16,IF($F214="Custom",IF(SUM($G214:$L214)=0,0,$E214*I214/SUM($G214:$L214)),$E214/COUNTA(Setup!$A$14:$A$19))),2))</f>
        <v/>
      </c>
      <c r="P214" s="9">
        <f>IF(OR($E214="",P$2=""),"",ROUND(IF($F214="Rent shares",$E214*Setup!$B$17,IF($F214="Custom",IF(SUM($G214:$L214)=0,0,$E214*J214/SUM($G214:$L214)),$E214/COUNTA(Setup!$A$14:$A$19))),2))</f>
        <v/>
      </c>
      <c r="Q214" s="9">
        <f>IF(OR($E214="",Q$2=""),"",ROUND(IF($F214="Rent shares",$E214*Setup!$B$18,IF($F214="Custom",IF(SUM($G214:$L214)=0,0,$E214*K214/SUM($G214:$L214)),$E214/COUNTA(Setup!$A$14:$A$19))),2))</f>
        <v/>
      </c>
      <c r="R214" s="9">
        <f>IF(OR($E214="",R$2=""),"",ROUND(IF($F214="Rent shares",$E214*Setup!$B$19,IF($F214="Custom",IF(SUM($G214:$L214)=0,0,$E214*L214/SUM($G214:$L214)),$E214/COUNTA(Setup!$A$14:$A$19))),2))</f>
        <v/>
      </c>
      <c r="S214" s="5">
        <f>IF($E214="","",IF(ABS(SUM(M214:R214)-$E214)&lt;0.02,"OK","CHECK"))</f>
        <v/>
      </c>
      <c r="T214" s="4">
        <f>IF($A214="","",YEAR($A214)*100+MONTH($A214))</f>
        <v/>
      </c>
    </row>
    <row r="215">
      <c r="A215" s="18" t="n"/>
      <c r="E215" s="6" t="n"/>
      <c r="M215" s="9">
        <f>IF(OR($E215="",M$2=""),"",ROUND(IF($F215="Rent shares",$E215*Setup!$B$14,IF($F215="Custom",IF(SUM($G215:$L215)=0,0,$E215*G215/SUM($G215:$L215)),$E215/COUNTA(Setup!$A$14:$A$19))),2))</f>
        <v/>
      </c>
      <c r="N215" s="9">
        <f>IF(OR($E215="",N$2=""),"",ROUND(IF($F215="Rent shares",$E215*Setup!$B$15,IF($F215="Custom",IF(SUM($G215:$L215)=0,0,$E215*H215/SUM($G215:$L215)),$E215/COUNTA(Setup!$A$14:$A$19))),2))</f>
        <v/>
      </c>
      <c r="O215" s="9">
        <f>IF(OR($E215="",O$2=""),"",ROUND(IF($F215="Rent shares",$E215*Setup!$B$16,IF($F215="Custom",IF(SUM($G215:$L215)=0,0,$E215*I215/SUM($G215:$L215)),$E215/COUNTA(Setup!$A$14:$A$19))),2))</f>
        <v/>
      </c>
      <c r="P215" s="9">
        <f>IF(OR($E215="",P$2=""),"",ROUND(IF($F215="Rent shares",$E215*Setup!$B$17,IF($F215="Custom",IF(SUM($G215:$L215)=0,0,$E215*J215/SUM($G215:$L215)),$E215/COUNTA(Setup!$A$14:$A$19))),2))</f>
        <v/>
      </c>
      <c r="Q215" s="9">
        <f>IF(OR($E215="",Q$2=""),"",ROUND(IF($F215="Rent shares",$E215*Setup!$B$18,IF($F215="Custom",IF(SUM($G215:$L215)=0,0,$E215*K215/SUM($G215:$L215)),$E215/COUNTA(Setup!$A$14:$A$19))),2))</f>
        <v/>
      </c>
      <c r="R215" s="9">
        <f>IF(OR($E215="",R$2=""),"",ROUND(IF($F215="Rent shares",$E215*Setup!$B$19,IF($F215="Custom",IF(SUM($G215:$L215)=0,0,$E215*L215/SUM($G215:$L215)),$E215/COUNTA(Setup!$A$14:$A$19))),2))</f>
        <v/>
      </c>
      <c r="S215" s="5">
        <f>IF($E215="","",IF(ABS(SUM(M215:R215)-$E215)&lt;0.02,"OK","CHECK"))</f>
        <v/>
      </c>
      <c r="T215" s="4">
        <f>IF($A215="","",YEAR($A215)*100+MONTH($A215))</f>
        <v/>
      </c>
    </row>
    <row r="216">
      <c r="A216" s="18" t="n"/>
      <c r="E216" s="6" t="n"/>
      <c r="M216" s="9">
        <f>IF(OR($E216="",M$2=""),"",ROUND(IF($F216="Rent shares",$E216*Setup!$B$14,IF($F216="Custom",IF(SUM($G216:$L216)=0,0,$E216*G216/SUM($G216:$L216)),$E216/COUNTA(Setup!$A$14:$A$19))),2))</f>
        <v/>
      </c>
      <c r="N216" s="9">
        <f>IF(OR($E216="",N$2=""),"",ROUND(IF($F216="Rent shares",$E216*Setup!$B$15,IF($F216="Custom",IF(SUM($G216:$L216)=0,0,$E216*H216/SUM($G216:$L216)),$E216/COUNTA(Setup!$A$14:$A$19))),2))</f>
        <v/>
      </c>
      <c r="O216" s="9">
        <f>IF(OR($E216="",O$2=""),"",ROUND(IF($F216="Rent shares",$E216*Setup!$B$16,IF($F216="Custom",IF(SUM($G216:$L216)=0,0,$E216*I216/SUM($G216:$L216)),$E216/COUNTA(Setup!$A$14:$A$19))),2))</f>
        <v/>
      </c>
      <c r="P216" s="9">
        <f>IF(OR($E216="",P$2=""),"",ROUND(IF($F216="Rent shares",$E216*Setup!$B$17,IF($F216="Custom",IF(SUM($G216:$L216)=0,0,$E216*J216/SUM($G216:$L216)),$E216/COUNTA(Setup!$A$14:$A$19))),2))</f>
        <v/>
      </c>
      <c r="Q216" s="9">
        <f>IF(OR($E216="",Q$2=""),"",ROUND(IF($F216="Rent shares",$E216*Setup!$B$18,IF($F216="Custom",IF(SUM($G216:$L216)=0,0,$E216*K216/SUM($G216:$L216)),$E216/COUNTA(Setup!$A$14:$A$19))),2))</f>
        <v/>
      </c>
      <c r="R216" s="9">
        <f>IF(OR($E216="",R$2=""),"",ROUND(IF($F216="Rent shares",$E216*Setup!$B$19,IF($F216="Custom",IF(SUM($G216:$L216)=0,0,$E216*L216/SUM($G216:$L216)),$E216/COUNTA(Setup!$A$14:$A$19))),2))</f>
        <v/>
      </c>
      <c r="S216" s="5">
        <f>IF($E216="","",IF(ABS(SUM(M216:R216)-$E216)&lt;0.02,"OK","CHECK"))</f>
        <v/>
      </c>
      <c r="T216" s="4">
        <f>IF($A216="","",YEAR($A216)*100+MONTH($A216))</f>
        <v/>
      </c>
    </row>
    <row r="217">
      <c r="A217" s="18" t="n"/>
      <c r="E217" s="6" t="n"/>
      <c r="M217" s="9">
        <f>IF(OR($E217="",M$2=""),"",ROUND(IF($F217="Rent shares",$E217*Setup!$B$14,IF($F217="Custom",IF(SUM($G217:$L217)=0,0,$E217*G217/SUM($G217:$L217)),$E217/COUNTA(Setup!$A$14:$A$19))),2))</f>
        <v/>
      </c>
      <c r="N217" s="9">
        <f>IF(OR($E217="",N$2=""),"",ROUND(IF($F217="Rent shares",$E217*Setup!$B$15,IF($F217="Custom",IF(SUM($G217:$L217)=0,0,$E217*H217/SUM($G217:$L217)),$E217/COUNTA(Setup!$A$14:$A$19))),2))</f>
        <v/>
      </c>
      <c r="O217" s="9">
        <f>IF(OR($E217="",O$2=""),"",ROUND(IF($F217="Rent shares",$E217*Setup!$B$16,IF($F217="Custom",IF(SUM($G217:$L217)=0,0,$E217*I217/SUM($G217:$L217)),$E217/COUNTA(Setup!$A$14:$A$19))),2))</f>
        <v/>
      </c>
      <c r="P217" s="9">
        <f>IF(OR($E217="",P$2=""),"",ROUND(IF($F217="Rent shares",$E217*Setup!$B$17,IF($F217="Custom",IF(SUM($G217:$L217)=0,0,$E217*J217/SUM($G217:$L217)),$E217/COUNTA(Setup!$A$14:$A$19))),2))</f>
        <v/>
      </c>
      <c r="Q217" s="9">
        <f>IF(OR($E217="",Q$2=""),"",ROUND(IF($F217="Rent shares",$E217*Setup!$B$18,IF($F217="Custom",IF(SUM($G217:$L217)=0,0,$E217*K217/SUM($G217:$L217)),$E217/COUNTA(Setup!$A$14:$A$19))),2))</f>
        <v/>
      </c>
      <c r="R217" s="9">
        <f>IF(OR($E217="",R$2=""),"",ROUND(IF($F217="Rent shares",$E217*Setup!$B$19,IF($F217="Custom",IF(SUM($G217:$L217)=0,0,$E217*L217/SUM($G217:$L217)),$E217/COUNTA(Setup!$A$14:$A$19))),2))</f>
        <v/>
      </c>
      <c r="S217" s="5">
        <f>IF($E217="","",IF(ABS(SUM(M217:R217)-$E217)&lt;0.02,"OK","CHECK"))</f>
        <v/>
      </c>
      <c r="T217" s="4">
        <f>IF($A217="","",YEAR($A217)*100+MONTH($A217))</f>
        <v/>
      </c>
    </row>
    <row r="218">
      <c r="A218" s="18" t="n"/>
      <c r="E218" s="6" t="n"/>
      <c r="M218" s="9">
        <f>IF(OR($E218="",M$2=""),"",ROUND(IF($F218="Rent shares",$E218*Setup!$B$14,IF($F218="Custom",IF(SUM($G218:$L218)=0,0,$E218*G218/SUM($G218:$L218)),$E218/COUNTA(Setup!$A$14:$A$19))),2))</f>
        <v/>
      </c>
      <c r="N218" s="9">
        <f>IF(OR($E218="",N$2=""),"",ROUND(IF($F218="Rent shares",$E218*Setup!$B$15,IF($F218="Custom",IF(SUM($G218:$L218)=0,0,$E218*H218/SUM($G218:$L218)),$E218/COUNTA(Setup!$A$14:$A$19))),2))</f>
        <v/>
      </c>
      <c r="O218" s="9">
        <f>IF(OR($E218="",O$2=""),"",ROUND(IF($F218="Rent shares",$E218*Setup!$B$16,IF($F218="Custom",IF(SUM($G218:$L218)=0,0,$E218*I218/SUM($G218:$L218)),$E218/COUNTA(Setup!$A$14:$A$19))),2))</f>
        <v/>
      </c>
      <c r="P218" s="9">
        <f>IF(OR($E218="",P$2=""),"",ROUND(IF($F218="Rent shares",$E218*Setup!$B$17,IF($F218="Custom",IF(SUM($G218:$L218)=0,0,$E218*J218/SUM($G218:$L218)),$E218/COUNTA(Setup!$A$14:$A$19))),2))</f>
        <v/>
      </c>
      <c r="Q218" s="9">
        <f>IF(OR($E218="",Q$2=""),"",ROUND(IF($F218="Rent shares",$E218*Setup!$B$18,IF($F218="Custom",IF(SUM($G218:$L218)=0,0,$E218*K218/SUM($G218:$L218)),$E218/COUNTA(Setup!$A$14:$A$19))),2))</f>
        <v/>
      </c>
      <c r="R218" s="9">
        <f>IF(OR($E218="",R$2=""),"",ROUND(IF($F218="Rent shares",$E218*Setup!$B$19,IF($F218="Custom",IF(SUM($G218:$L218)=0,0,$E218*L218/SUM($G218:$L218)),$E218/COUNTA(Setup!$A$14:$A$19))),2))</f>
        <v/>
      </c>
      <c r="S218" s="5">
        <f>IF($E218="","",IF(ABS(SUM(M218:R218)-$E218)&lt;0.02,"OK","CHECK"))</f>
        <v/>
      </c>
      <c r="T218" s="4">
        <f>IF($A218="","",YEAR($A218)*100+MONTH($A218))</f>
        <v/>
      </c>
    </row>
    <row r="219">
      <c r="A219" s="18" t="n"/>
      <c r="E219" s="6" t="n"/>
      <c r="M219" s="9">
        <f>IF(OR($E219="",M$2=""),"",ROUND(IF($F219="Rent shares",$E219*Setup!$B$14,IF($F219="Custom",IF(SUM($G219:$L219)=0,0,$E219*G219/SUM($G219:$L219)),$E219/COUNTA(Setup!$A$14:$A$19))),2))</f>
        <v/>
      </c>
      <c r="N219" s="9">
        <f>IF(OR($E219="",N$2=""),"",ROUND(IF($F219="Rent shares",$E219*Setup!$B$15,IF($F219="Custom",IF(SUM($G219:$L219)=0,0,$E219*H219/SUM($G219:$L219)),$E219/COUNTA(Setup!$A$14:$A$19))),2))</f>
        <v/>
      </c>
      <c r="O219" s="9">
        <f>IF(OR($E219="",O$2=""),"",ROUND(IF($F219="Rent shares",$E219*Setup!$B$16,IF($F219="Custom",IF(SUM($G219:$L219)=0,0,$E219*I219/SUM($G219:$L219)),$E219/COUNTA(Setup!$A$14:$A$19))),2))</f>
        <v/>
      </c>
      <c r="P219" s="9">
        <f>IF(OR($E219="",P$2=""),"",ROUND(IF($F219="Rent shares",$E219*Setup!$B$17,IF($F219="Custom",IF(SUM($G219:$L219)=0,0,$E219*J219/SUM($G219:$L219)),$E219/COUNTA(Setup!$A$14:$A$19))),2))</f>
        <v/>
      </c>
      <c r="Q219" s="9">
        <f>IF(OR($E219="",Q$2=""),"",ROUND(IF($F219="Rent shares",$E219*Setup!$B$18,IF($F219="Custom",IF(SUM($G219:$L219)=0,0,$E219*K219/SUM($G219:$L219)),$E219/COUNTA(Setup!$A$14:$A$19))),2))</f>
        <v/>
      </c>
      <c r="R219" s="9">
        <f>IF(OR($E219="",R$2=""),"",ROUND(IF($F219="Rent shares",$E219*Setup!$B$19,IF($F219="Custom",IF(SUM($G219:$L219)=0,0,$E219*L219/SUM($G219:$L219)),$E219/COUNTA(Setup!$A$14:$A$19))),2))</f>
        <v/>
      </c>
      <c r="S219" s="5">
        <f>IF($E219="","",IF(ABS(SUM(M219:R219)-$E219)&lt;0.02,"OK","CHECK"))</f>
        <v/>
      </c>
      <c r="T219" s="4">
        <f>IF($A219="","",YEAR($A219)*100+MONTH($A219))</f>
        <v/>
      </c>
    </row>
    <row r="220">
      <c r="A220" s="18" t="n"/>
      <c r="E220" s="6" t="n"/>
      <c r="M220" s="9">
        <f>IF(OR($E220="",M$2=""),"",ROUND(IF($F220="Rent shares",$E220*Setup!$B$14,IF($F220="Custom",IF(SUM($G220:$L220)=0,0,$E220*G220/SUM($G220:$L220)),$E220/COUNTA(Setup!$A$14:$A$19))),2))</f>
        <v/>
      </c>
      <c r="N220" s="9">
        <f>IF(OR($E220="",N$2=""),"",ROUND(IF($F220="Rent shares",$E220*Setup!$B$15,IF($F220="Custom",IF(SUM($G220:$L220)=0,0,$E220*H220/SUM($G220:$L220)),$E220/COUNTA(Setup!$A$14:$A$19))),2))</f>
        <v/>
      </c>
      <c r="O220" s="9">
        <f>IF(OR($E220="",O$2=""),"",ROUND(IF($F220="Rent shares",$E220*Setup!$B$16,IF($F220="Custom",IF(SUM($G220:$L220)=0,0,$E220*I220/SUM($G220:$L220)),$E220/COUNTA(Setup!$A$14:$A$19))),2))</f>
        <v/>
      </c>
      <c r="P220" s="9">
        <f>IF(OR($E220="",P$2=""),"",ROUND(IF($F220="Rent shares",$E220*Setup!$B$17,IF($F220="Custom",IF(SUM($G220:$L220)=0,0,$E220*J220/SUM($G220:$L220)),$E220/COUNTA(Setup!$A$14:$A$19))),2))</f>
        <v/>
      </c>
      <c r="Q220" s="9">
        <f>IF(OR($E220="",Q$2=""),"",ROUND(IF($F220="Rent shares",$E220*Setup!$B$18,IF($F220="Custom",IF(SUM($G220:$L220)=0,0,$E220*K220/SUM($G220:$L220)),$E220/COUNTA(Setup!$A$14:$A$19))),2))</f>
        <v/>
      </c>
      <c r="R220" s="9">
        <f>IF(OR($E220="",R$2=""),"",ROUND(IF($F220="Rent shares",$E220*Setup!$B$19,IF($F220="Custom",IF(SUM($G220:$L220)=0,0,$E220*L220/SUM($G220:$L220)),$E220/COUNTA(Setup!$A$14:$A$19))),2))</f>
        <v/>
      </c>
      <c r="S220" s="5">
        <f>IF($E220="","",IF(ABS(SUM(M220:R220)-$E220)&lt;0.02,"OK","CHECK"))</f>
        <v/>
      </c>
      <c r="T220" s="4">
        <f>IF($A220="","",YEAR($A220)*100+MONTH($A220))</f>
        <v/>
      </c>
    </row>
    <row r="221">
      <c r="A221" s="18" t="n"/>
      <c r="E221" s="6" t="n"/>
      <c r="M221" s="9">
        <f>IF(OR($E221="",M$2=""),"",ROUND(IF($F221="Rent shares",$E221*Setup!$B$14,IF($F221="Custom",IF(SUM($G221:$L221)=0,0,$E221*G221/SUM($G221:$L221)),$E221/COUNTA(Setup!$A$14:$A$19))),2))</f>
        <v/>
      </c>
      <c r="N221" s="9">
        <f>IF(OR($E221="",N$2=""),"",ROUND(IF($F221="Rent shares",$E221*Setup!$B$15,IF($F221="Custom",IF(SUM($G221:$L221)=0,0,$E221*H221/SUM($G221:$L221)),$E221/COUNTA(Setup!$A$14:$A$19))),2))</f>
        <v/>
      </c>
      <c r="O221" s="9">
        <f>IF(OR($E221="",O$2=""),"",ROUND(IF($F221="Rent shares",$E221*Setup!$B$16,IF($F221="Custom",IF(SUM($G221:$L221)=0,0,$E221*I221/SUM($G221:$L221)),$E221/COUNTA(Setup!$A$14:$A$19))),2))</f>
        <v/>
      </c>
      <c r="P221" s="9">
        <f>IF(OR($E221="",P$2=""),"",ROUND(IF($F221="Rent shares",$E221*Setup!$B$17,IF($F221="Custom",IF(SUM($G221:$L221)=0,0,$E221*J221/SUM($G221:$L221)),$E221/COUNTA(Setup!$A$14:$A$19))),2))</f>
        <v/>
      </c>
      <c r="Q221" s="9">
        <f>IF(OR($E221="",Q$2=""),"",ROUND(IF($F221="Rent shares",$E221*Setup!$B$18,IF($F221="Custom",IF(SUM($G221:$L221)=0,0,$E221*K221/SUM($G221:$L221)),$E221/COUNTA(Setup!$A$14:$A$19))),2))</f>
        <v/>
      </c>
      <c r="R221" s="9">
        <f>IF(OR($E221="",R$2=""),"",ROUND(IF($F221="Rent shares",$E221*Setup!$B$19,IF($F221="Custom",IF(SUM($G221:$L221)=0,0,$E221*L221/SUM($G221:$L221)),$E221/COUNTA(Setup!$A$14:$A$19))),2))</f>
        <v/>
      </c>
      <c r="S221" s="5">
        <f>IF($E221="","",IF(ABS(SUM(M221:R221)-$E221)&lt;0.02,"OK","CHECK"))</f>
        <v/>
      </c>
      <c r="T221" s="4">
        <f>IF($A221="","",YEAR($A221)*100+MONTH($A221))</f>
        <v/>
      </c>
    </row>
    <row r="222">
      <c r="A222" s="18" t="n"/>
      <c r="E222" s="6" t="n"/>
      <c r="M222" s="9">
        <f>IF(OR($E222="",M$2=""),"",ROUND(IF($F222="Rent shares",$E222*Setup!$B$14,IF($F222="Custom",IF(SUM($G222:$L222)=0,0,$E222*G222/SUM($G222:$L222)),$E222/COUNTA(Setup!$A$14:$A$19))),2))</f>
        <v/>
      </c>
      <c r="N222" s="9">
        <f>IF(OR($E222="",N$2=""),"",ROUND(IF($F222="Rent shares",$E222*Setup!$B$15,IF($F222="Custom",IF(SUM($G222:$L222)=0,0,$E222*H222/SUM($G222:$L222)),$E222/COUNTA(Setup!$A$14:$A$19))),2))</f>
        <v/>
      </c>
      <c r="O222" s="9">
        <f>IF(OR($E222="",O$2=""),"",ROUND(IF($F222="Rent shares",$E222*Setup!$B$16,IF($F222="Custom",IF(SUM($G222:$L222)=0,0,$E222*I222/SUM($G222:$L222)),$E222/COUNTA(Setup!$A$14:$A$19))),2))</f>
        <v/>
      </c>
      <c r="P222" s="9">
        <f>IF(OR($E222="",P$2=""),"",ROUND(IF($F222="Rent shares",$E222*Setup!$B$17,IF($F222="Custom",IF(SUM($G222:$L222)=0,0,$E222*J222/SUM($G222:$L222)),$E222/COUNTA(Setup!$A$14:$A$19))),2))</f>
        <v/>
      </c>
      <c r="Q222" s="9">
        <f>IF(OR($E222="",Q$2=""),"",ROUND(IF($F222="Rent shares",$E222*Setup!$B$18,IF($F222="Custom",IF(SUM($G222:$L222)=0,0,$E222*K222/SUM($G222:$L222)),$E222/COUNTA(Setup!$A$14:$A$19))),2))</f>
        <v/>
      </c>
      <c r="R222" s="9">
        <f>IF(OR($E222="",R$2=""),"",ROUND(IF($F222="Rent shares",$E222*Setup!$B$19,IF($F222="Custom",IF(SUM($G222:$L222)=0,0,$E222*L222/SUM($G222:$L222)),$E222/COUNTA(Setup!$A$14:$A$19))),2))</f>
        <v/>
      </c>
      <c r="S222" s="5">
        <f>IF($E222="","",IF(ABS(SUM(M222:R222)-$E222)&lt;0.02,"OK","CHECK"))</f>
        <v/>
      </c>
      <c r="T222" s="4">
        <f>IF($A222="","",YEAR($A222)*100+MONTH($A222))</f>
        <v/>
      </c>
    </row>
    <row r="223">
      <c r="A223" s="18" t="n"/>
      <c r="E223" s="6" t="n"/>
      <c r="M223" s="9">
        <f>IF(OR($E223="",M$2=""),"",ROUND(IF($F223="Rent shares",$E223*Setup!$B$14,IF($F223="Custom",IF(SUM($G223:$L223)=0,0,$E223*G223/SUM($G223:$L223)),$E223/COUNTA(Setup!$A$14:$A$19))),2))</f>
        <v/>
      </c>
      <c r="N223" s="9">
        <f>IF(OR($E223="",N$2=""),"",ROUND(IF($F223="Rent shares",$E223*Setup!$B$15,IF($F223="Custom",IF(SUM($G223:$L223)=0,0,$E223*H223/SUM($G223:$L223)),$E223/COUNTA(Setup!$A$14:$A$19))),2))</f>
        <v/>
      </c>
      <c r="O223" s="9">
        <f>IF(OR($E223="",O$2=""),"",ROUND(IF($F223="Rent shares",$E223*Setup!$B$16,IF($F223="Custom",IF(SUM($G223:$L223)=0,0,$E223*I223/SUM($G223:$L223)),$E223/COUNTA(Setup!$A$14:$A$19))),2))</f>
        <v/>
      </c>
      <c r="P223" s="9">
        <f>IF(OR($E223="",P$2=""),"",ROUND(IF($F223="Rent shares",$E223*Setup!$B$17,IF($F223="Custom",IF(SUM($G223:$L223)=0,0,$E223*J223/SUM($G223:$L223)),$E223/COUNTA(Setup!$A$14:$A$19))),2))</f>
        <v/>
      </c>
      <c r="Q223" s="9">
        <f>IF(OR($E223="",Q$2=""),"",ROUND(IF($F223="Rent shares",$E223*Setup!$B$18,IF($F223="Custom",IF(SUM($G223:$L223)=0,0,$E223*K223/SUM($G223:$L223)),$E223/COUNTA(Setup!$A$14:$A$19))),2))</f>
        <v/>
      </c>
      <c r="R223" s="9">
        <f>IF(OR($E223="",R$2=""),"",ROUND(IF($F223="Rent shares",$E223*Setup!$B$19,IF($F223="Custom",IF(SUM($G223:$L223)=0,0,$E223*L223/SUM($G223:$L223)),$E223/COUNTA(Setup!$A$14:$A$19))),2))</f>
        <v/>
      </c>
      <c r="S223" s="5">
        <f>IF($E223="","",IF(ABS(SUM(M223:R223)-$E223)&lt;0.02,"OK","CHECK"))</f>
        <v/>
      </c>
      <c r="T223" s="4">
        <f>IF($A223="","",YEAR($A223)*100+MONTH($A223))</f>
        <v/>
      </c>
    </row>
    <row r="224">
      <c r="A224" s="18" t="n"/>
      <c r="E224" s="6" t="n"/>
      <c r="M224" s="9">
        <f>IF(OR($E224="",M$2=""),"",ROUND(IF($F224="Rent shares",$E224*Setup!$B$14,IF($F224="Custom",IF(SUM($G224:$L224)=0,0,$E224*G224/SUM($G224:$L224)),$E224/COUNTA(Setup!$A$14:$A$19))),2))</f>
        <v/>
      </c>
      <c r="N224" s="9">
        <f>IF(OR($E224="",N$2=""),"",ROUND(IF($F224="Rent shares",$E224*Setup!$B$15,IF($F224="Custom",IF(SUM($G224:$L224)=0,0,$E224*H224/SUM($G224:$L224)),$E224/COUNTA(Setup!$A$14:$A$19))),2))</f>
        <v/>
      </c>
      <c r="O224" s="9">
        <f>IF(OR($E224="",O$2=""),"",ROUND(IF($F224="Rent shares",$E224*Setup!$B$16,IF($F224="Custom",IF(SUM($G224:$L224)=0,0,$E224*I224/SUM($G224:$L224)),$E224/COUNTA(Setup!$A$14:$A$19))),2))</f>
        <v/>
      </c>
      <c r="P224" s="9">
        <f>IF(OR($E224="",P$2=""),"",ROUND(IF($F224="Rent shares",$E224*Setup!$B$17,IF($F224="Custom",IF(SUM($G224:$L224)=0,0,$E224*J224/SUM($G224:$L224)),$E224/COUNTA(Setup!$A$14:$A$19))),2))</f>
        <v/>
      </c>
      <c r="Q224" s="9">
        <f>IF(OR($E224="",Q$2=""),"",ROUND(IF($F224="Rent shares",$E224*Setup!$B$18,IF($F224="Custom",IF(SUM($G224:$L224)=0,0,$E224*K224/SUM($G224:$L224)),$E224/COUNTA(Setup!$A$14:$A$19))),2))</f>
        <v/>
      </c>
      <c r="R224" s="9">
        <f>IF(OR($E224="",R$2=""),"",ROUND(IF($F224="Rent shares",$E224*Setup!$B$19,IF($F224="Custom",IF(SUM($G224:$L224)=0,0,$E224*L224/SUM($G224:$L224)),$E224/COUNTA(Setup!$A$14:$A$19))),2))</f>
        <v/>
      </c>
      <c r="S224" s="5">
        <f>IF($E224="","",IF(ABS(SUM(M224:R224)-$E224)&lt;0.02,"OK","CHECK"))</f>
        <v/>
      </c>
      <c r="T224" s="4">
        <f>IF($A224="","",YEAR($A224)*100+MONTH($A224))</f>
        <v/>
      </c>
    </row>
    <row r="225">
      <c r="A225" s="18" t="n"/>
      <c r="E225" s="6" t="n"/>
      <c r="M225" s="9">
        <f>IF(OR($E225="",M$2=""),"",ROUND(IF($F225="Rent shares",$E225*Setup!$B$14,IF($F225="Custom",IF(SUM($G225:$L225)=0,0,$E225*G225/SUM($G225:$L225)),$E225/COUNTA(Setup!$A$14:$A$19))),2))</f>
        <v/>
      </c>
      <c r="N225" s="9">
        <f>IF(OR($E225="",N$2=""),"",ROUND(IF($F225="Rent shares",$E225*Setup!$B$15,IF($F225="Custom",IF(SUM($G225:$L225)=0,0,$E225*H225/SUM($G225:$L225)),$E225/COUNTA(Setup!$A$14:$A$19))),2))</f>
        <v/>
      </c>
      <c r="O225" s="9">
        <f>IF(OR($E225="",O$2=""),"",ROUND(IF($F225="Rent shares",$E225*Setup!$B$16,IF($F225="Custom",IF(SUM($G225:$L225)=0,0,$E225*I225/SUM($G225:$L225)),$E225/COUNTA(Setup!$A$14:$A$19))),2))</f>
        <v/>
      </c>
      <c r="P225" s="9">
        <f>IF(OR($E225="",P$2=""),"",ROUND(IF($F225="Rent shares",$E225*Setup!$B$17,IF($F225="Custom",IF(SUM($G225:$L225)=0,0,$E225*J225/SUM($G225:$L225)),$E225/COUNTA(Setup!$A$14:$A$19))),2))</f>
        <v/>
      </c>
      <c r="Q225" s="9">
        <f>IF(OR($E225="",Q$2=""),"",ROUND(IF($F225="Rent shares",$E225*Setup!$B$18,IF($F225="Custom",IF(SUM($G225:$L225)=0,0,$E225*K225/SUM($G225:$L225)),$E225/COUNTA(Setup!$A$14:$A$19))),2))</f>
        <v/>
      </c>
      <c r="R225" s="9">
        <f>IF(OR($E225="",R$2=""),"",ROUND(IF($F225="Rent shares",$E225*Setup!$B$19,IF($F225="Custom",IF(SUM($G225:$L225)=0,0,$E225*L225/SUM($G225:$L225)),$E225/COUNTA(Setup!$A$14:$A$19))),2))</f>
        <v/>
      </c>
      <c r="S225" s="5">
        <f>IF($E225="","",IF(ABS(SUM(M225:R225)-$E225)&lt;0.02,"OK","CHECK"))</f>
        <v/>
      </c>
      <c r="T225" s="4">
        <f>IF($A225="","",YEAR($A225)*100+MONTH($A225))</f>
        <v/>
      </c>
    </row>
    <row r="226">
      <c r="A226" s="18" t="n"/>
      <c r="E226" s="6" t="n"/>
      <c r="M226" s="9">
        <f>IF(OR($E226="",M$2=""),"",ROUND(IF($F226="Rent shares",$E226*Setup!$B$14,IF($F226="Custom",IF(SUM($G226:$L226)=0,0,$E226*G226/SUM($G226:$L226)),$E226/COUNTA(Setup!$A$14:$A$19))),2))</f>
        <v/>
      </c>
      <c r="N226" s="9">
        <f>IF(OR($E226="",N$2=""),"",ROUND(IF($F226="Rent shares",$E226*Setup!$B$15,IF($F226="Custom",IF(SUM($G226:$L226)=0,0,$E226*H226/SUM($G226:$L226)),$E226/COUNTA(Setup!$A$14:$A$19))),2))</f>
        <v/>
      </c>
      <c r="O226" s="9">
        <f>IF(OR($E226="",O$2=""),"",ROUND(IF($F226="Rent shares",$E226*Setup!$B$16,IF($F226="Custom",IF(SUM($G226:$L226)=0,0,$E226*I226/SUM($G226:$L226)),$E226/COUNTA(Setup!$A$14:$A$19))),2))</f>
        <v/>
      </c>
      <c r="P226" s="9">
        <f>IF(OR($E226="",P$2=""),"",ROUND(IF($F226="Rent shares",$E226*Setup!$B$17,IF($F226="Custom",IF(SUM($G226:$L226)=0,0,$E226*J226/SUM($G226:$L226)),$E226/COUNTA(Setup!$A$14:$A$19))),2))</f>
        <v/>
      </c>
      <c r="Q226" s="9">
        <f>IF(OR($E226="",Q$2=""),"",ROUND(IF($F226="Rent shares",$E226*Setup!$B$18,IF($F226="Custom",IF(SUM($G226:$L226)=0,0,$E226*K226/SUM($G226:$L226)),$E226/COUNTA(Setup!$A$14:$A$19))),2))</f>
        <v/>
      </c>
      <c r="R226" s="9">
        <f>IF(OR($E226="",R$2=""),"",ROUND(IF($F226="Rent shares",$E226*Setup!$B$19,IF($F226="Custom",IF(SUM($G226:$L226)=0,0,$E226*L226/SUM($G226:$L226)),$E226/COUNTA(Setup!$A$14:$A$19))),2))</f>
        <v/>
      </c>
      <c r="S226" s="5">
        <f>IF($E226="","",IF(ABS(SUM(M226:R226)-$E226)&lt;0.02,"OK","CHECK"))</f>
        <v/>
      </c>
      <c r="T226" s="4">
        <f>IF($A226="","",YEAR($A226)*100+MONTH($A226))</f>
        <v/>
      </c>
    </row>
    <row r="227">
      <c r="A227" s="18" t="n"/>
      <c r="E227" s="6" t="n"/>
      <c r="M227" s="9">
        <f>IF(OR($E227="",M$2=""),"",ROUND(IF($F227="Rent shares",$E227*Setup!$B$14,IF($F227="Custom",IF(SUM($G227:$L227)=0,0,$E227*G227/SUM($G227:$L227)),$E227/COUNTA(Setup!$A$14:$A$19))),2))</f>
        <v/>
      </c>
      <c r="N227" s="9">
        <f>IF(OR($E227="",N$2=""),"",ROUND(IF($F227="Rent shares",$E227*Setup!$B$15,IF($F227="Custom",IF(SUM($G227:$L227)=0,0,$E227*H227/SUM($G227:$L227)),$E227/COUNTA(Setup!$A$14:$A$19))),2))</f>
        <v/>
      </c>
      <c r="O227" s="9">
        <f>IF(OR($E227="",O$2=""),"",ROUND(IF($F227="Rent shares",$E227*Setup!$B$16,IF($F227="Custom",IF(SUM($G227:$L227)=0,0,$E227*I227/SUM($G227:$L227)),$E227/COUNTA(Setup!$A$14:$A$19))),2))</f>
        <v/>
      </c>
      <c r="P227" s="9">
        <f>IF(OR($E227="",P$2=""),"",ROUND(IF($F227="Rent shares",$E227*Setup!$B$17,IF($F227="Custom",IF(SUM($G227:$L227)=0,0,$E227*J227/SUM($G227:$L227)),$E227/COUNTA(Setup!$A$14:$A$19))),2))</f>
        <v/>
      </c>
      <c r="Q227" s="9">
        <f>IF(OR($E227="",Q$2=""),"",ROUND(IF($F227="Rent shares",$E227*Setup!$B$18,IF($F227="Custom",IF(SUM($G227:$L227)=0,0,$E227*K227/SUM($G227:$L227)),$E227/COUNTA(Setup!$A$14:$A$19))),2))</f>
        <v/>
      </c>
      <c r="R227" s="9">
        <f>IF(OR($E227="",R$2=""),"",ROUND(IF($F227="Rent shares",$E227*Setup!$B$19,IF($F227="Custom",IF(SUM($G227:$L227)=0,0,$E227*L227/SUM($G227:$L227)),$E227/COUNTA(Setup!$A$14:$A$19))),2))</f>
        <v/>
      </c>
      <c r="S227" s="5">
        <f>IF($E227="","",IF(ABS(SUM(M227:R227)-$E227)&lt;0.02,"OK","CHECK"))</f>
        <v/>
      </c>
      <c r="T227" s="4">
        <f>IF($A227="","",YEAR($A227)*100+MONTH($A227))</f>
        <v/>
      </c>
    </row>
    <row r="228">
      <c r="A228" s="18" t="n"/>
      <c r="E228" s="6" t="n"/>
      <c r="M228" s="9">
        <f>IF(OR($E228="",M$2=""),"",ROUND(IF($F228="Rent shares",$E228*Setup!$B$14,IF($F228="Custom",IF(SUM($G228:$L228)=0,0,$E228*G228/SUM($G228:$L228)),$E228/COUNTA(Setup!$A$14:$A$19))),2))</f>
        <v/>
      </c>
      <c r="N228" s="9">
        <f>IF(OR($E228="",N$2=""),"",ROUND(IF($F228="Rent shares",$E228*Setup!$B$15,IF($F228="Custom",IF(SUM($G228:$L228)=0,0,$E228*H228/SUM($G228:$L228)),$E228/COUNTA(Setup!$A$14:$A$19))),2))</f>
        <v/>
      </c>
      <c r="O228" s="9">
        <f>IF(OR($E228="",O$2=""),"",ROUND(IF($F228="Rent shares",$E228*Setup!$B$16,IF($F228="Custom",IF(SUM($G228:$L228)=0,0,$E228*I228/SUM($G228:$L228)),$E228/COUNTA(Setup!$A$14:$A$19))),2))</f>
        <v/>
      </c>
      <c r="P228" s="9">
        <f>IF(OR($E228="",P$2=""),"",ROUND(IF($F228="Rent shares",$E228*Setup!$B$17,IF($F228="Custom",IF(SUM($G228:$L228)=0,0,$E228*J228/SUM($G228:$L228)),$E228/COUNTA(Setup!$A$14:$A$19))),2))</f>
        <v/>
      </c>
      <c r="Q228" s="9">
        <f>IF(OR($E228="",Q$2=""),"",ROUND(IF($F228="Rent shares",$E228*Setup!$B$18,IF($F228="Custom",IF(SUM($G228:$L228)=0,0,$E228*K228/SUM($G228:$L228)),$E228/COUNTA(Setup!$A$14:$A$19))),2))</f>
        <v/>
      </c>
      <c r="R228" s="9">
        <f>IF(OR($E228="",R$2=""),"",ROUND(IF($F228="Rent shares",$E228*Setup!$B$19,IF($F228="Custom",IF(SUM($G228:$L228)=0,0,$E228*L228/SUM($G228:$L228)),$E228/COUNTA(Setup!$A$14:$A$19))),2))</f>
        <v/>
      </c>
      <c r="S228" s="5">
        <f>IF($E228="","",IF(ABS(SUM(M228:R228)-$E228)&lt;0.02,"OK","CHECK"))</f>
        <v/>
      </c>
      <c r="T228" s="4">
        <f>IF($A228="","",YEAR($A228)*100+MONTH($A228))</f>
        <v/>
      </c>
    </row>
    <row r="229">
      <c r="A229" s="18" t="n"/>
      <c r="E229" s="6" t="n"/>
      <c r="M229" s="9">
        <f>IF(OR($E229="",M$2=""),"",ROUND(IF($F229="Rent shares",$E229*Setup!$B$14,IF($F229="Custom",IF(SUM($G229:$L229)=0,0,$E229*G229/SUM($G229:$L229)),$E229/COUNTA(Setup!$A$14:$A$19))),2))</f>
        <v/>
      </c>
      <c r="N229" s="9">
        <f>IF(OR($E229="",N$2=""),"",ROUND(IF($F229="Rent shares",$E229*Setup!$B$15,IF($F229="Custom",IF(SUM($G229:$L229)=0,0,$E229*H229/SUM($G229:$L229)),$E229/COUNTA(Setup!$A$14:$A$19))),2))</f>
        <v/>
      </c>
      <c r="O229" s="9">
        <f>IF(OR($E229="",O$2=""),"",ROUND(IF($F229="Rent shares",$E229*Setup!$B$16,IF($F229="Custom",IF(SUM($G229:$L229)=0,0,$E229*I229/SUM($G229:$L229)),$E229/COUNTA(Setup!$A$14:$A$19))),2))</f>
        <v/>
      </c>
      <c r="P229" s="9">
        <f>IF(OR($E229="",P$2=""),"",ROUND(IF($F229="Rent shares",$E229*Setup!$B$17,IF($F229="Custom",IF(SUM($G229:$L229)=0,0,$E229*J229/SUM($G229:$L229)),$E229/COUNTA(Setup!$A$14:$A$19))),2))</f>
        <v/>
      </c>
      <c r="Q229" s="9">
        <f>IF(OR($E229="",Q$2=""),"",ROUND(IF($F229="Rent shares",$E229*Setup!$B$18,IF($F229="Custom",IF(SUM($G229:$L229)=0,0,$E229*K229/SUM($G229:$L229)),$E229/COUNTA(Setup!$A$14:$A$19))),2))</f>
        <v/>
      </c>
      <c r="R229" s="9">
        <f>IF(OR($E229="",R$2=""),"",ROUND(IF($F229="Rent shares",$E229*Setup!$B$19,IF($F229="Custom",IF(SUM($G229:$L229)=0,0,$E229*L229/SUM($G229:$L229)),$E229/COUNTA(Setup!$A$14:$A$19))),2))</f>
        <v/>
      </c>
      <c r="S229" s="5">
        <f>IF($E229="","",IF(ABS(SUM(M229:R229)-$E229)&lt;0.02,"OK","CHECK"))</f>
        <v/>
      </c>
      <c r="T229" s="4">
        <f>IF($A229="","",YEAR($A229)*100+MONTH($A229))</f>
        <v/>
      </c>
    </row>
    <row r="230">
      <c r="A230" s="18" t="n"/>
      <c r="E230" s="6" t="n"/>
      <c r="M230" s="9">
        <f>IF(OR($E230="",M$2=""),"",ROUND(IF($F230="Rent shares",$E230*Setup!$B$14,IF($F230="Custom",IF(SUM($G230:$L230)=0,0,$E230*G230/SUM($G230:$L230)),$E230/COUNTA(Setup!$A$14:$A$19))),2))</f>
        <v/>
      </c>
      <c r="N230" s="9">
        <f>IF(OR($E230="",N$2=""),"",ROUND(IF($F230="Rent shares",$E230*Setup!$B$15,IF($F230="Custom",IF(SUM($G230:$L230)=0,0,$E230*H230/SUM($G230:$L230)),$E230/COUNTA(Setup!$A$14:$A$19))),2))</f>
        <v/>
      </c>
      <c r="O230" s="9">
        <f>IF(OR($E230="",O$2=""),"",ROUND(IF($F230="Rent shares",$E230*Setup!$B$16,IF($F230="Custom",IF(SUM($G230:$L230)=0,0,$E230*I230/SUM($G230:$L230)),$E230/COUNTA(Setup!$A$14:$A$19))),2))</f>
        <v/>
      </c>
      <c r="P230" s="9">
        <f>IF(OR($E230="",P$2=""),"",ROUND(IF($F230="Rent shares",$E230*Setup!$B$17,IF($F230="Custom",IF(SUM($G230:$L230)=0,0,$E230*J230/SUM($G230:$L230)),$E230/COUNTA(Setup!$A$14:$A$19))),2))</f>
        <v/>
      </c>
      <c r="Q230" s="9">
        <f>IF(OR($E230="",Q$2=""),"",ROUND(IF($F230="Rent shares",$E230*Setup!$B$18,IF($F230="Custom",IF(SUM($G230:$L230)=0,0,$E230*K230/SUM($G230:$L230)),$E230/COUNTA(Setup!$A$14:$A$19))),2))</f>
        <v/>
      </c>
      <c r="R230" s="9">
        <f>IF(OR($E230="",R$2=""),"",ROUND(IF($F230="Rent shares",$E230*Setup!$B$19,IF($F230="Custom",IF(SUM($G230:$L230)=0,0,$E230*L230/SUM($G230:$L230)),$E230/COUNTA(Setup!$A$14:$A$19))),2))</f>
        <v/>
      </c>
      <c r="S230" s="5">
        <f>IF($E230="","",IF(ABS(SUM(M230:R230)-$E230)&lt;0.02,"OK","CHECK"))</f>
        <v/>
      </c>
      <c r="T230" s="4">
        <f>IF($A230="","",YEAR($A230)*100+MONTH($A230))</f>
        <v/>
      </c>
    </row>
    <row r="231">
      <c r="A231" s="18" t="n"/>
      <c r="E231" s="6" t="n"/>
      <c r="M231" s="9">
        <f>IF(OR($E231="",M$2=""),"",ROUND(IF($F231="Rent shares",$E231*Setup!$B$14,IF($F231="Custom",IF(SUM($G231:$L231)=0,0,$E231*G231/SUM($G231:$L231)),$E231/COUNTA(Setup!$A$14:$A$19))),2))</f>
        <v/>
      </c>
      <c r="N231" s="9">
        <f>IF(OR($E231="",N$2=""),"",ROUND(IF($F231="Rent shares",$E231*Setup!$B$15,IF($F231="Custom",IF(SUM($G231:$L231)=0,0,$E231*H231/SUM($G231:$L231)),$E231/COUNTA(Setup!$A$14:$A$19))),2))</f>
        <v/>
      </c>
      <c r="O231" s="9">
        <f>IF(OR($E231="",O$2=""),"",ROUND(IF($F231="Rent shares",$E231*Setup!$B$16,IF($F231="Custom",IF(SUM($G231:$L231)=0,0,$E231*I231/SUM($G231:$L231)),$E231/COUNTA(Setup!$A$14:$A$19))),2))</f>
        <v/>
      </c>
      <c r="P231" s="9">
        <f>IF(OR($E231="",P$2=""),"",ROUND(IF($F231="Rent shares",$E231*Setup!$B$17,IF($F231="Custom",IF(SUM($G231:$L231)=0,0,$E231*J231/SUM($G231:$L231)),$E231/COUNTA(Setup!$A$14:$A$19))),2))</f>
        <v/>
      </c>
      <c r="Q231" s="9">
        <f>IF(OR($E231="",Q$2=""),"",ROUND(IF($F231="Rent shares",$E231*Setup!$B$18,IF($F231="Custom",IF(SUM($G231:$L231)=0,0,$E231*K231/SUM($G231:$L231)),$E231/COUNTA(Setup!$A$14:$A$19))),2))</f>
        <v/>
      </c>
      <c r="R231" s="9">
        <f>IF(OR($E231="",R$2=""),"",ROUND(IF($F231="Rent shares",$E231*Setup!$B$19,IF($F231="Custom",IF(SUM($G231:$L231)=0,0,$E231*L231/SUM($G231:$L231)),$E231/COUNTA(Setup!$A$14:$A$19))),2))</f>
        <v/>
      </c>
      <c r="S231" s="5">
        <f>IF($E231="","",IF(ABS(SUM(M231:R231)-$E231)&lt;0.02,"OK","CHECK"))</f>
        <v/>
      </c>
      <c r="T231" s="4">
        <f>IF($A231="","",YEAR($A231)*100+MONTH($A231))</f>
        <v/>
      </c>
    </row>
    <row r="232">
      <c r="A232" s="18" t="n"/>
      <c r="E232" s="6" t="n"/>
      <c r="M232" s="9">
        <f>IF(OR($E232="",M$2=""),"",ROUND(IF($F232="Rent shares",$E232*Setup!$B$14,IF($F232="Custom",IF(SUM($G232:$L232)=0,0,$E232*G232/SUM($G232:$L232)),$E232/COUNTA(Setup!$A$14:$A$19))),2))</f>
        <v/>
      </c>
      <c r="N232" s="9">
        <f>IF(OR($E232="",N$2=""),"",ROUND(IF($F232="Rent shares",$E232*Setup!$B$15,IF($F232="Custom",IF(SUM($G232:$L232)=0,0,$E232*H232/SUM($G232:$L232)),$E232/COUNTA(Setup!$A$14:$A$19))),2))</f>
        <v/>
      </c>
      <c r="O232" s="9">
        <f>IF(OR($E232="",O$2=""),"",ROUND(IF($F232="Rent shares",$E232*Setup!$B$16,IF($F232="Custom",IF(SUM($G232:$L232)=0,0,$E232*I232/SUM($G232:$L232)),$E232/COUNTA(Setup!$A$14:$A$19))),2))</f>
        <v/>
      </c>
      <c r="P232" s="9">
        <f>IF(OR($E232="",P$2=""),"",ROUND(IF($F232="Rent shares",$E232*Setup!$B$17,IF($F232="Custom",IF(SUM($G232:$L232)=0,0,$E232*J232/SUM($G232:$L232)),$E232/COUNTA(Setup!$A$14:$A$19))),2))</f>
        <v/>
      </c>
      <c r="Q232" s="9">
        <f>IF(OR($E232="",Q$2=""),"",ROUND(IF($F232="Rent shares",$E232*Setup!$B$18,IF($F232="Custom",IF(SUM($G232:$L232)=0,0,$E232*K232/SUM($G232:$L232)),$E232/COUNTA(Setup!$A$14:$A$19))),2))</f>
        <v/>
      </c>
      <c r="R232" s="9">
        <f>IF(OR($E232="",R$2=""),"",ROUND(IF($F232="Rent shares",$E232*Setup!$B$19,IF($F232="Custom",IF(SUM($G232:$L232)=0,0,$E232*L232/SUM($G232:$L232)),$E232/COUNTA(Setup!$A$14:$A$19))),2))</f>
        <v/>
      </c>
      <c r="S232" s="5">
        <f>IF($E232="","",IF(ABS(SUM(M232:R232)-$E232)&lt;0.02,"OK","CHECK"))</f>
        <v/>
      </c>
      <c r="T232" s="4">
        <f>IF($A232="","",YEAR($A232)*100+MONTH($A232))</f>
        <v/>
      </c>
    </row>
    <row r="233">
      <c r="A233" s="18" t="n"/>
      <c r="E233" s="6" t="n"/>
      <c r="M233" s="9">
        <f>IF(OR($E233="",M$2=""),"",ROUND(IF($F233="Rent shares",$E233*Setup!$B$14,IF($F233="Custom",IF(SUM($G233:$L233)=0,0,$E233*G233/SUM($G233:$L233)),$E233/COUNTA(Setup!$A$14:$A$19))),2))</f>
        <v/>
      </c>
      <c r="N233" s="9">
        <f>IF(OR($E233="",N$2=""),"",ROUND(IF($F233="Rent shares",$E233*Setup!$B$15,IF($F233="Custom",IF(SUM($G233:$L233)=0,0,$E233*H233/SUM($G233:$L233)),$E233/COUNTA(Setup!$A$14:$A$19))),2))</f>
        <v/>
      </c>
      <c r="O233" s="9">
        <f>IF(OR($E233="",O$2=""),"",ROUND(IF($F233="Rent shares",$E233*Setup!$B$16,IF($F233="Custom",IF(SUM($G233:$L233)=0,0,$E233*I233/SUM($G233:$L233)),$E233/COUNTA(Setup!$A$14:$A$19))),2))</f>
        <v/>
      </c>
      <c r="P233" s="9">
        <f>IF(OR($E233="",P$2=""),"",ROUND(IF($F233="Rent shares",$E233*Setup!$B$17,IF($F233="Custom",IF(SUM($G233:$L233)=0,0,$E233*J233/SUM($G233:$L233)),$E233/COUNTA(Setup!$A$14:$A$19))),2))</f>
        <v/>
      </c>
      <c r="Q233" s="9">
        <f>IF(OR($E233="",Q$2=""),"",ROUND(IF($F233="Rent shares",$E233*Setup!$B$18,IF($F233="Custom",IF(SUM($G233:$L233)=0,0,$E233*K233/SUM($G233:$L233)),$E233/COUNTA(Setup!$A$14:$A$19))),2))</f>
        <v/>
      </c>
      <c r="R233" s="9">
        <f>IF(OR($E233="",R$2=""),"",ROUND(IF($F233="Rent shares",$E233*Setup!$B$19,IF($F233="Custom",IF(SUM($G233:$L233)=0,0,$E233*L233/SUM($G233:$L233)),$E233/COUNTA(Setup!$A$14:$A$19))),2))</f>
        <v/>
      </c>
      <c r="S233" s="5">
        <f>IF($E233="","",IF(ABS(SUM(M233:R233)-$E233)&lt;0.02,"OK","CHECK"))</f>
        <v/>
      </c>
      <c r="T233" s="4">
        <f>IF($A233="","",YEAR($A233)*100+MONTH($A233))</f>
        <v/>
      </c>
    </row>
    <row r="234">
      <c r="A234" s="18" t="n"/>
      <c r="E234" s="6" t="n"/>
      <c r="M234" s="9">
        <f>IF(OR($E234="",M$2=""),"",ROUND(IF($F234="Rent shares",$E234*Setup!$B$14,IF($F234="Custom",IF(SUM($G234:$L234)=0,0,$E234*G234/SUM($G234:$L234)),$E234/COUNTA(Setup!$A$14:$A$19))),2))</f>
        <v/>
      </c>
      <c r="N234" s="9">
        <f>IF(OR($E234="",N$2=""),"",ROUND(IF($F234="Rent shares",$E234*Setup!$B$15,IF($F234="Custom",IF(SUM($G234:$L234)=0,0,$E234*H234/SUM($G234:$L234)),$E234/COUNTA(Setup!$A$14:$A$19))),2))</f>
        <v/>
      </c>
      <c r="O234" s="9">
        <f>IF(OR($E234="",O$2=""),"",ROUND(IF($F234="Rent shares",$E234*Setup!$B$16,IF($F234="Custom",IF(SUM($G234:$L234)=0,0,$E234*I234/SUM($G234:$L234)),$E234/COUNTA(Setup!$A$14:$A$19))),2))</f>
        <v/>
      </c>
      <c r="P234" s="9">
        <f>IF(OR($E234="",P$2=""),"",ROUND(IF($F234="Rent shares",$E234*Setup!$B$17,IF($F234="Custom",IF(SUM($G234:$L234)=0,0,$E234*J234/SUM($G234:$L234)),$E234/COUNTA(Setup!$A$14:$A$19))),2))</f>
        <v/>
      </c>
      <c r="Q234" s="9">
        <f>IF(OR($E234="",Q$2=""),"",ROUND(IF($F234="Rent shares",$E234*Setup!$B$18,IF($F234="Custom",IF(SUM($G234:$L234)=0,0,$E234*K234/SUM($G234:$L234)),$E234/COUNTA(Setup!$A$14:$A$19))),2))</f>
        <v/>
      </c>
      <c r="R234" s="9">
        <f>IF(OR($E234="",R$2=""),"",ROUND(IF($F234="Rent shares",$E234*Setup!$B$19,IF($F234="Custom",IF(SUM($G234:$L234)=0,0,$E234*L234/SUM($G234:$L234)),$E234/COUNTA(Setup!$A$14:$A$19))),2))</f>
        <v/>
      </c>
      <c r="S234" s="5">
        <f>IF($E234="","",IF(ABS(SUM(M234:R234)-$E234)&lt;0.02,"OK","CHECK"))</f>
        <v/>
      </c>
      <c r="T234" s="4">
        <f>IF($A234="","",YEAR($A234)*100+MONTH($A234))</f>
        <v/>
      </c>
    </row>
    <row r="235">
      <c r="A235" s="18" t="n"/>
      <c r="E235" s="6" t="n"/>
      <c r="M235" s="9">
        <f>IF(OR($E235="",M$2=""),"",ROUND(IF($F235="Rent shares",$E235*Setup!$B$14,IF($F235="Custom",IF(SUM($G235:$L235)=0,0,$E235*G235/SUM($G235:$L235)),$E235/COUNTA(Setup!$A$14:$A$19))),2))</f>
        <v/>
      </c>
      <c r="N235" s="9">
        <f>IF(OR($E235="",N$2=""),"",ROUND(IF($F235="Rent shares",$E235*Setup!$B$15,IF($F235="Custom",IF(SUM($G235:$L235)=0,0,$E235*H235/SUM($G235:$L235)),$E235/COUNTA(Setup!$A$14:$A$19))),2))</f>
        <v/>
      </c>
      <c r="O235" s="9">
        <f>IF(OR($E235="",O$2=""),"",ROUND(IF($F235="Rent shares",$E235*Setup!$B$16,IF($F235="Custom",IF(SUM($G235:$L235)=0,0,$E235*I235/SUM($G235:$L235)),$E235/COUNTA(Setup!$A$14:$A$19))),2))</f>
        <v/>
      </c>
      <c r="P235" s="9">
        <f>IF(OR($E235="",P$2=""),"",ROUND(IF($F235="Rent shares",$E235*Setup!$B$17,IF($F235="Custom",IF(SUM($G235:$L235)=0,0,$E235*J235/SUM($G235:$L235)),$E235/COUNTA(Setup!$A$14:$A$19))),2))</f>
        <v/>
      </c>
      <c r="Q235" s="9">
        <f>IF(OR($E235="",Q$2=""),"",ROUND(IF($F235="Rent shares",$E235*Setup!$B$18,IF($F235="Custom",IF(SUM($G235:$L235)=0,0,$E235*K235/SUM($G235:$L235)),$E235/COUNTA(Setup!$A$14:$A$19))),2))</f>
        <v/>
      </c>
      <c r="R235" s="9">
        <f>IF(OR($E235="",R$2=""),"",ROUND(IF($F235="Rent shares",$E235*Setup!$B$19,IF($F235="Custom",IF(SUM($G235:$L235)=0,0,$E235*L235/SUM($G235:$L235)),$E235/COUNTA(Setup!$A$14:$A$19))),2))</f>
        <v/>
      </c>
      <c r="S235" s="5">
        <f>IF($E235="","",IF(ABS(SUM(M235:R235)-$E235)&lt;0.02,"OK","CHECK"))</f>
        <v/>
      </c>
      <c r="T235" s="4">
        <f>IF($A235="","",YEAR($A235)*100+MONTH($A235))</f>
        <v/>
      </c>
    </row>
    <row r="236">
      <c r="A236" s="18" t="n"/>
      <c r="E236" s="6" t="n"/>
      <c r="M236" s="9">
        <f>IF(OR($E236="",M$2=""),"",ROUND(IF($F236="Rent shares",$E236*Setup!$B$14,IF($F236="Custom",IF(SUM($G236:$L236)=0,0,$E236*G236/SUM($G236:$L236)),$E236/COUNTA(Setup!$A$14:$A$19))),2))</f>
        <v/>
      </c>
      <c r="N236" s="9">
        <f>IF(OR($E236="",N$2=""),"",ROUND(IF($F236="Rent shares",$E236*Setup!$B$15,IF($F236="Custom",IF(SUM($G236:$L236)=0,0,$E236*H236/SUM($G236:$L236)),$E236/COUNTA(Setup!$A$14:$A$19))),2))</f>
        <v/>
      </c>
      <c r="O236" s="9">
        <f>IF(OR($E236="",O$2=""),"",ROUND(IF($F236="Rent shares",$E236*Setup!$B$16,IF($F236="Custom",IF(SUM($G236:$L236)=0,0,$E236*I236/SUM($G236:$L236)),$E236/COUNTA(Setup!$A$14:$A$19))),2))</f>
        <v/>
      </c>
      <c r="P236" s="9">
        <f>IF(OR($E236="",P$2=""),"",ROUND(IF($F236="Rent shares",$E236*Setup!$B$17,IF($F236="Custom",IF(SUM($G236:$L236)=0,0,$E236*J236/SUM($G236:$L236)),$E236/COUNTA(Setup!$A$14:$A$19))),2))</f>
        <v/>
      </c>
      <c r="Q236" s="9">
        <f>IF(OR($E236="",Q$2=""),"",ROUND(IF($F236="Rent shares",$E236*Setup!$B$18,IF($F236="Custom",IF(SUM($G236:$L236)=0,0,$E236*K236/SUM($G236:$L236)),$E236/COUNTA(Setup!$A$14:$A$19))),2))</f>
        <v/>
      </c>
      <c r="R236" s="9">
        <f>IF(OR($E236="",R$2=""),"",ROUND(IF($F236="Rent shares",$E236*Setup!$B$19,IF($F236="Custom",IF(SUM($G236:$L236)=0,0,$E236*L236/SUM($G236:$L236)),$E236/COUNTA(Setup!$A$14:$A$19))),2))</f>
        <v/>
      </c>
      <c r="S236" s="5">
        <f>IF($E236="","",IF(ABS(SUM(M236:R236)-$E236)&lt;0.02,"OK","CHECK"))</f>
        <v/>
      </c>
      <c r="T236" s="4">
        <f>IF($A236="","",YEAR($A236)*100+MONTH($A236))</f>
        <v/>
      </c>
    </row>
    <row r="237">
      <c r="A237" s="18" t="n"/>
      <c r="E237" s="6" t="n"/>
      <c r="M237" s="9">
        <f>IF(OR($E237="",M$2=""),"",ROUND(IF($F237="Rent shares",$E237*Setup!$B$14,IF($F237="Custom",IF(SUM($G237:$L237)=0,0,$E237*G237/SUM($G237:$L237)),$E237/COUNTA(Setup!$A$14:$A$19))),2))</f>
        <v/>
      </c>
      <c r="N237" s="9">
        <f>IF(OR($E237="",N$2=""),"",ROUND(IF($F237="Rent shares",$E237*Setup!$B$15,IF($F237="Custom",IF(SUM($G237:$L237)=0,0,$E237*H237/SUM($G237:$L237)),$E237/COUNTA(Setup!$A$14:$A$19))),2))</f>
        <v/>
      </c>
      <c r="O237" s="9">
        <f>IF(OR($E237="",O$2=""),"",ROUND(IF($F237="Rent shares",$E237*Setup!$B$16,IF($F237="Custom",IF(SUM($G237:$L237)=0,0,$E237*I237/SUM($G237:$L237)),$E237/COUNTA(Setup!$A$14:$A$19))),2))</f>
        <v/>
      </c>
      <c r="P237" s="9">
        <f>IF(OR($E237="",P$2=""),"",ROUND(IF($F237="Rent shares",$E237*Setup!$B$17,IF($F237="Custom",IF(SUM($G237:$L237)=0,0,$E237*J237/SUM($G237:$L237)),$E237/COUNTA(Setup!$A$14:$A$19))),2))</f>
        <v/>
      </c>
      <c r="Q237" s="9">
        <f>IF(OR($E237="",Q$2=""),"",ROUND(IF($F237="Rent shares",$E237*Setup!$B$18,IF($F237="Custom",IF(SUM($G237:$L237)=0,0,$E237*K237/SUM($G237:$L237)),$E237/COUNTA(Setup!$A$14:$A$19))),2))</f>
        <v/>
      </c>
      <c r="R237" s="9">
        <f>IF(OR($E237="",R$2=""),"",ROUND(IF($F237="Rent shares",$E237*Setup!$B$19,IF($F237="Custom",IF(SUM($G237:$L237)=0,0,$E237*L237/SUM($G237:$L237)),$E237/COUNTA(Setup!$A$14:$A$19))),2))</f>
        <v/>
      </c>
      <c r="S237" s="5">
        <f>IF($E237="","",IF(ABS(SUM(M237:R237)-$E237)&lt;0.02,"OK","CHECK"))</f>
        <v/>
      </c>
      <c r="T237" s="4">
        <f>IF($A237="","",YEAR($A237)*100+MONTH($A237))</f>
        <v/>
      </c>
    </row>
    <row r="238">
      <c r="A238" s="18" t="n"/>
      <c r="E238" s="6" t="n"/>
      <c r="M238" s="9">
        <f>IF(OR($E238="",M$2=""),"",ROUND(IF($F238="Rent shares",$E238*Setup!$B$14,IF($F238="Custom",IF(SUM($G238:$L238)=0,0,$E238*G238/SUM($G238:$L238)),$E238/COUNTA(Setup!$A$14:$A$19))),2))</f>
        <v/>
      </c>
      <c r="N238" s="9">
        <f>IF(OR($E238="",N$2=""),"",ROUND(IF($F238="Rent shares",$E238*Setup!$B$15,IF($F238="Custom",IF(SUM($G238:$L238)=0,0,$E238*H238/SUM($G238:$L238)),$E238/COUNTA(Setup!$A$14:$A$19))),2))</f>
        <v/>
      </c>
      <c r="O238" s="9">
        <f>IF(OR($E238="",O$2=""),"",ROUND(IF($F238="Rent shares",$E238*Setup!$B$16,IF($F238="Custom",IF(SUM($G238:$L238)=0,0,$E238*I238/SUM($G238:$L238)),$E238/COUNTA(Setup!$A$14:$A$19))),2))</f>
        <v/>
      </c>
      <c r="P238" s="9">
        <f>IF(OR($E238="",P$2=""),"",ROUND(IF($F238="Rent shares",$E238*Setup!$B$17,IF($F238="Custom",IF(SUM($G238:$L238)=0,0,$E238*J238/SUM($G238:$L238)),$E238/COUNTA(Setup!$A$14:$A$19))),2))</f>
        <v/>
      </c>
      <c r="Q238" s="9">
        <f>IF(OR($E238="",Q$2=""),"",ROUND(IF($F238="Rent shares",$E238*Setup!$B$18,IF($F238="Custom",IF(SUM($G238:$L238)=0,0,$E238*K238/SUM($G238:$L238)),$E238/COUNTA(Setup!$A$14:$A$19))),2))</f>
        <v/>
      </c>
      <c r="R238" s="9">
        <f>IF(OR($E238="",R$2=""),"",ROUND(IF($F238="Rent shares",$E238*Setup!$B$19,IF($F238="Custom",IF(SUM($G238:$L238)=0,0,$E238*L238/SUM($G238:$L238)),$E238/COUNTA(Setup!$A$14:$A$19))),2))</f>
        <v/>
      </c>
      <c r="S238" s="5">
        <f>IF($E238="","",IF(ABS(SUM(M238:R238)-$E238)&lt;0.02,"OK","CHECK"))</f>
        <v/>
      </c>
      <c r="T238" s="4">
        <f>IF($A238="","",YEAR($A238)*100+MONTH($A238))</f>
        <v/>
      </c>
    </row>
    <row r="239">
      <c r="A239" s="18" t="n"/>
      <c r="E239" s="6" t="n"/>
      <c r="M239" s="9">
        <f>IF(OR($E239="",M$2=""),"",ROUND(IF($F239="Rent shares",$E239*Setup!$B$14,IF($F239="Custom",IF(SUM($G239:$L239)=0,0,$E239*G239/SUM($G239:$L239)),$E239/COUNTA(Setup!$A$14:$A$19))),2))</f>
        <v/>
      </c>
      <c r="N239" s="9">
        <f>IF(OR($E239="",N$2=""),"",ROUND(IF($F239="Rent shares",$E239*Setup!$B$15,IF($F239="Custom",IF(SUM($G239:$L239)=0,0,$E239*H239/SUM($G239:$L239)),$E239/COUNTA(Setup!$A$14:$A$19))),2))</f>
        <v/>
      </c>
      <c r="O239" s="9">
        <f>IF(OR($E239="",O$2=""),"",ROUND(IF($F239="Rent shares",$E239*Setup!$B$16,IF($F239="Custom",IF(SUM($G239:$L239)=0,0,$E239*I239/SUM($G239:$L239)),$E239/COUNTA(Setup!$A$14:$A$19))),2))</f>
        <v/>
      </c>
      <c r="P239" s="9">
        <f>IF(OR($E239="",P$2=""),"",ROUND(IF($F239="Rent shares",$E239*Setup!$B$17,IF($F239="Custom",IF(SUM($G239:$L239)=0,0,$E239*J239/SUM($G239:$L239)),$E239/COUNTA(Setup!$A$14:$A$19))),2))</f>
        <v/>
      </c>
      <c r="Q239" s="9">
        <f>IF(OR($E239="",Q$2=""),"",ROUND(IF($F239="Rent shares",$E239*Setup!$B$18,IF($F239="Custom",IF(SUM($G239:$L239)=0,0,$E239*K239/SUM($G239:$L239)),$E239/COUNTA(Setup!$A$14:$A$19))),2))</f>
        <v/>
      </c>
      <c r="R239" s="9">
        <f>IF(OR($E239="",R$2=""),"",ROUND(IF($F239="Rent shares",$E239*Setup!$B$19,IF($F239="Custom",IF(SUM($G239:$L239)=0,0,$E239*L239/SUM($G239:$L239)),$E239/COUNTA(Setup!$A$14:$A$19))),2))</f>
        <v/>
      </c>
      <c r="S239" s="5">
        <f>IF($E239="","",IF(ABS(SUM(M239:R239)-$E239)&lt;0.02,"OK","CHECK"))</f>
        <v/>
      </c>
      <c r="T239" s="4">
        <f>IF($A239="","",YEAR($A239)*100+MONTH($A239))</f>
        <v/>
      </c>
    </row>
    <row r="240">
      <c r="A240" s="18" t="n"/>
      <c r="E240" s="6" t="n"/>
      <c r="M240" s="9">
        <f>IF(OR($E240="",M$2=""),"",ROUND(IF($F240="Rent shares",$E240*Setup!$B$14,IF($F240="Custom",IF(SUM($G240:$L240)=0,0,$E240*G240/SUM($G240:$L240)),$E240/COUNTA(Setup!$A$14:$A$19))),2))</f>
        <v/>
      </c>
      <c r="N240" s="9">
        <f>IF(OR($E240="",N$2=""),"",ROUND(IF($F240="Rent shares",$E240*Setup!$B$15,IF($F240="Custom",IF(SUM($G240:$L240)=0,0,$E240*H240/SUM($G240:$L240)),$E240/COUNTA(Setup!$A$14:$A$19))),2))</f>
        <v/>
      </c>
      <c r="O240" s="9">
        <f>IF(OR($E240="",O$2=""),"",ROUND(IF($F240="Rent shares",$E240*Setup!$B$16,IF($F240="Custom",IF(SUM($G240:$L240)=0,0,$E240*I240/SUM($G240:$L240)),$E240/COUNTA(Setup!$A$14:$A$19))),2))</f>
        <v/>
      </c>
      <c r="P240" s="9">
        <f>IF(OR($E240="",P$2=""),"",ROUND(IF($F240="Rent shares",$E240*Setup!$B$17,IF($F240="Custom",IF(SUM($G240:$L240)=0,0,$E240*J240/SUM($G240:$L240)),$E240/COUNTA(Setup!$A$14:$A$19))),2))</f>
        <v/>
      </c>
      <c r="Q240" s="9">
        <f>IF(OR($E240="",Q$2=""),"",ROUND(IF($F240="Rent shares",$E240*Setup!$B$18,IF($F240="Custom",IF(SUM($G240:$L240)=0,0,$E240*K240/SUM($G240:$L240)),$E240/COUNTA(Setup!$A$14:$A$19))),2))</f>
        <v/>
      </c>
      <c r="R240" s="9">
        <f>IF(OR($E240="",R$2=""),"",ROUND(IF($F240="Rent shares",$E240*Setup!$B$19,IF($F240="Custom",IF(SUM($G240:$L240)=0,0,$E240*L240/SUM($G240:$L240)),$E240/COUNTA(Setup!$A$14:$A$19))),2))</f>
        <v/>
      </c>
      <c r="S240" s="5">
        <f>IF($E240="","",IF(ABS(SUM(M240:R240)-$E240)&lt;0.02,"OK","CHECK"))</f>
        <v/>
      </c>
      <c r="T240" s="4">
        <f>IF($A240="","",YEAR($A240)*100+MONTH($A240))</f>
        <v/>
      </c>
    </row>
    <row r="241">
      <c r="A241" s="18" t="n"/>
      <c r="E241" s="6" t="n"/>
      <c r="M241" s="9">
        <f>IF(OR($E241="",M$2=""),"",ROUND(IF($F241="Rent shares",$E241*Setup!$B$14,IF($F241="Custom",IF(SUM($G241:$L241)=0,0,$E241*G241/SUM($G241:$L241)),$E241/COUNTA(Setup!$A$14:$A$19))),2))</f>
        <v/>
      </c>
      <c r="N241" s="9">
        <f>IF(OR($E241="",N$2=""),"",ROUND(IF($F241="Rent shares",$E241*Setup!$B$15,IF($F241="Custom",IF(SUM($G241:$L241)=0,0,$E241*H241/SUM($G241:$L241)),$E241/COUNTA(Setup!$A$14:$A$19))),2))</f>
        <v/>
      </c>
      <c r="O241" s="9">
        <f>IF(OR($E241="",O$2=""),"",ROUND(IF($F241="Rent shares",$E241*Setup!$B$16,IF($F241="Custom",IF(SUM($G241:$L241)=0,0,$E241*I241/SUM($G241:$L241)),$E241/COUNTA(Setup!$A$14:$A$19))),2))</f>
        <v/>
      </c>
      <c r="P241" s="9">
        <f>IF(OR($E241="",P$2=""),"",ROUND(IF($F241="Rent shares",$E241*Setup!$B$17,IF($F241="Custom",IF(SUM($G241:$L241)=0,0,$E241*J241/SUM($G241:$L241)),$E241/COUNTA(Setup!$A$14:$A$19))),2))</f>
        <v/>
      </c>
      <c r="Q241" s="9">
        <f>IF(OR($E241="",Q$2=""),"",ROUND(IF($F241="Rent shares",$E241*Setup!$B$18,IF($F241="Custom",IF(SUM($G241:$L241)=0,0,$E241*K241/SUM($G241:$L241)),$E241/COUNTA(Setup!$A$14:$A$19))),2))</f>
        <v/>
      </c>
      <c r="R241" s="9">
        <f>IF(OR($E241="",R$2=""),"",ROUND(IF($F241="Rent shares",$E241*Setup!$B$19,IF($F241="Custom",IF(SUM($G241:$L241)=0,0,$E241*L241/SUM($G241:$L241)),$E241/COUNTA(Setup!$A$14:$A$19))),2))</f>
        <v/>
      </c>
      <c r="S241" s="5">
        <f>IF($E241="","",IF(ABS(SUM(M241:R241)-$E241)&lt;0.02,"OK","CHECK"))</f>
        <v/>
      </c>
      <c r="T241" s="4">
        <f>IF($A241="","",YEAR($A241)*100+MONTH($A241))</f>
        <v/>
      </c>
    </row>
    <row r="242">
      <c r="A242" s="18" t="n"/>
      <c r="E242" s="6" t="n"/>
      <c r="M242" s="9">
        <f>IF(OR($E242="",M$2=""),"",ROUND(IF($F242="Rent shares",$E242*Setup!$B$14,IF($F242="Custom",IF(SUM($G242:$L242)=0,0,$E242*G242/SUM($G242:$L242)),$E242/COUNTA(Setup!$A$14:$A$19))),2))</f>
        <v/>
      </c>
      <c r="N242" s="9">
        <f>IF(OR($E242="",N$2=""),"",ROUND(IF($F242="Rent shares",$E242*Setup!$B$15,IF($F242="Custom",IF(SUM($G242:$L242)=0,0,$E242*H242/SUM($G242:$L242)),$E242/COUNTA(Setup!$A$14:$A$19))),2))</f>
        <v/>
      </c>
      <c r="O242" s="9">
        <f>IF(OR($E242="",O$2=""),"",ROUND(IF($F242="Rent shares",$E242*Setup!$B$16,IF($F242="Custom",IF(SUM($G242:$L242)=0,0,$E242*I242/SUM($G242:$L242)),$E242/COUNTA(Setup!$A$14:$A$19))),2))</f>
        <v/>
      </c>
      <c r="P242" s="9">
        <f>IF(OR($E242="",P$2=""),"",ROUND(IF($F242="Rent shares",$E242*Setup!$B$17,IF($F242="Custom",IF(SUM($G242:$L242)=0,0,$E242*J242/SUM($G242:$L242)),$E242/COUNTA(Setup!$A$14:$A$19))),2))</f>
        <v/>
      </c>
      <c r="Q242" s="9">
        <f>IF(OR($E242="",Q$2=""),"",ROUND(IF($F242="Rent shares",$E242*Setup!$B$18,IF($F242="Custom",IF(SUM($G242:$L242)=0,0,$E242*K242/SUM($G242:$L242)),$E242/COUNTA(Setup!$A$14:$A$19))),2))</f>
        <v/>
      </c>
      <c r="R242" s="9">
        <f>IF(OR($E242="",R$2=""),"",ROUND(IF($F242="Rent shares",$E242*Setup!$B$19,IF($F242="Custom",IF(SUM($G242:$L242)=0,0,$E242*L242/SUM($G242:$L242)),$E242/COUNTA(Setup!$A$14:$A$19))),2))</f>
        <v/>
      </c>
      <c r="S242" s="5">
        <f>IF($E242="","",IF(ABS(SUM(M242:R242)-$E242)&lt;0.02,"OK","CHECK"))</f>
        <v/>
      </c>
      <c r="T242" s="4">
        <f>IF($A242="","",YEAR($A242)*100+MONTH($A242))</f>
        <v/>
      </c>
    </row>
    <row r="243">
      <c r="A243" s="18" t="n"/>
      <c r="E243" s="6" t="n"/>
      <c r="M243" s="9">
        <f>IF(OR($E243="",M$2=""),"",ROUND(IF($F243="Rent shares",$E243*Setup!$B$14,IF($F243="Custom",IF(SUM($G243:$L243)=0,0,$E243*G243/SUM($G243:$L243)),$E243/COUNTA(Setup!$A$14:$A$19))),2))</f>
        <v/>
      </c>
      <c r="N243" s="9">
        <f>IF(OR($E243="",N$2=""),"",ROUND(IF($F243="Rent shares",$E243*Setup!$B$15,IF($F243="Custom",IF(SUM($G243:$L243)=0,0,$E243*H243/SUM($G243:$L243)),$E243/COUNTA(Setup!$A$14:$A$19))),2))</f>
        <v/>
      </c>
      <c r="O243" s="9">
        <f>IF(OR($E243="",O$2=""),"",ROUND(IF($F243="Rent shares",$E243*Setup!$B$16,IF($F243="Custom",IF(SUM($G243:$L243)=0,0,$E243*I243/SUM($G243:$L243)),$E243/COUNTA(Setup!$A$14:$A$19))),2))</f>
        <v/>
      </c>
      <c r="P243" s="9">
        <f>IF(OR($E243="",P$2=""),"",ROUND(IF($F243="Rent shares",$E243*Setup!$B$17,IF($F243="Custom",IF(SUM($G243:$L243)=0,0,$E243*J243/SUM($G243:$L243)),$E243/COUNTA(Setup!$A$14:$A$19))),2))</f>
        <v/>
      </c>
      <c r="Q243" s="9">
        <f>IF(OR($E243="",Q$2=""),"",ROUND(IF($F243="Rent shares",$E243*Setup!$B$18,IF($F243="Custom",IF(SUM($G243:$L243)=0,0,$E243*K243/SUM($G243:$L243)),$E243/COUNTA(Setup!$A$14:$A$19))),2))</f>
        <v/>
      </c>
      <c r="R243" s="9">
        <f>IF(OR($E243="",R$2=""),"",ROUND(IF($F243="Rent shares",$E243*Setup!$B$19,IF($F243="Custom",IF(SUM($G243:$L243)=0,0,$E243*L243/SUM($G243:$L243)),$E243/COUNTA(Setup!$A$14:$A$19))),2))</f>
        <v/>
      </c>
      <c r="S243" s="5">
        <f>IF($E243="","",IF(ABS(SUM(M243:R243)-$E243)&lt;0.02,"OK","CHECK"))</f>
        <v/>
      </c>
      <c r="T243" s="4">
        <f>IF($A243="","",YEAR($A243)*100+MONTH($A243))</f>
        <v/>
      </c>
    </row>
    <row r="244">
      <c r="A244" s="18" t="n"/>
      <c r="E244" s="6" t="n"/>
      <c r="M244" s="9">
        <f>IF(OR($E244="",M$2=""),"",ROUND(IF($F244="Rent shares",$E244*Setup!$B$14,IF($F244="Custom",IF(SUM($G244:$L244)=0,0,$E244*G244/SUM($G244:$L244)),$E244/COUNTA(Setup!$A$14:$A$19))),2))</f>
        <v/>
      </c>
      <c r="N244" s="9">
        <f>IF(OR($E244="",N$2=""),"",ROUND(IF($F244="Rent shares",$E244*Setup!$B$15,IF($F244="Custom",IF(SUM($G244:$L244)=0,0,$E244*H244/SUM($G244:$L244)),$E244/COUNTA(Setup!$A$14:$A$19))),2))</f>
        <v/>
      </c>
      <c r="O244" s="9">
        <f>IF(OR($E244="",O$2=""),"",ROUND(IF($F244="Rent shares",$E244*Setup!$B$16,IF($F244="Custom",IF(SUM($G244:$L244)=0,0,$E244*I244/SUM($G244:$L244)),$E244/COUNTA(Setup!$A$14:$A$19))),2))</f>
        <v/>
      </c>
      <c r="P244" s="9">
        <f>IF(OR($E244="",P$2=""),"",ROUND(IF($F244="Rent shares",$E244*Setup!$B$17,IF($F244="Custom",IF(SUM($G244:$L244)=0,0,$E244*J244/SUM($G244:$L244)),$E244/COUNTA(Setup!$A$14:$A$19))),2))</f>
        <v/>
      </c>
      <c r="Q244" s="9">
        <f>IF(OR($E244="",Q$2=""),"",ROUND(IF($F244="Rent shares",$E244*Setup!$B$18,IF($F244="Custom",IF(SUM($G244:$L244)=0,0,$E244*K244/SUM($G244:$L244)),$E244/COUNTA(Setup!$A$14:$A$19))),2))</f>
        <v/>
      </c>
      <c r="R244" s="9">
        <f>IF(OR($E244="",R$2=""),"",ROUND(IF($F244="Rent shares",$E244*Setup!$B$19,IF($F244="Custom",IF(SUM($G244:$L244)=0,0,$E244*L244/SUM($G244:$L244)),$E244/COUNTA(Setup!$A$14:$A$19))),2))</f>
        <v/>
      </c>
      <c r="S244" s="5">
        <f>IF($E244="","",IF(ABS(SUM(M244:R244)-$E244)&lt;0.02,"OK","CHECK"))</f>
        <v/>
      </c>
      <c r="T244" s="4">
        <f>IF($A244="","",YEAR($A244)*100+MONTH($A244))</f>
        <v/>
      </c>
    </row>
    <row r="245">
      <c r="A245" s="18" t="n"/>
      <c r="E245" s="6" t="n"/>
      <c r="M245" s="9">
        <f>IF(OR($E245="",M$2=""),"",ROUND(IF($F245="Rent shares",$E245*Setup!$B$14,IF($F245="Custom",IF(SUM($G245:$L245)=0,0,$E245*G245/SUM($G245:$L245)),$E245/COUNTA(Setup!$A$14:$A$19))),2))</f>
        <v/>
      </c>
      <c r="N245" s="9">
        <f>IF(OR($E245="",N$2=""),"",ROUND(IF($F245="Rent shares",$E245*Setup!$B$15,IF($F245="Custom",IF(SUM($G245:$L245)=0,0,$E245*H245/SUM($G245:$L245)),$E245/COUNTA(Setup!$A$14:$A$19))),2))</f>
        <v/>
      </c>
      <c r="O245" s="9">
        <f>IF(OR($E245="",O$2=""),"",ROUND(IF($F245="Rent shares",$E245*Setup!$B$16,IF($F245="Custom",IF(SUM($G245:$L245)=0,0,$E245*I245/SUM($G245:$L245)),$E245/COUNTA(Setup!$A$14:$A$19))),2))</f>
        <v/>
      </c>
      <c r="P245" s="9">
        <f>IF(OR($E245="",P$2=""),"",ROUND(IF($F245="Rent shares",$E245*Setup!$B$17,IF($F245="Custom",IF(SUM($G245:$L245)=0,0,$E245*J245/SUM($G245:$L245)),$E245/COUNTA(Setup!$A$14:$A$19))),2))</f>
        <v/>
      </c>
      <c r="Q245" s="9">
        <f>IF(OR($E245="",Q$2=""),"",ROUND(IF($F245="Rent shares",$E245*Setup!$B$18,IF($F245="Custom",IF(SUM($G245:$L245)=0,0,$E245*K245/SUM($G245:$L245)),$E245/COUNTA(Setup!$A$14:$A$19))),2))</f>
        <v/>
      </c>
      <c r="R245" s="9">
        <f>IF(OR($E245="",R$2=""),"",ROUND(IF($F245="Rent shares",$E245*Setup!$B$19,IF($F245="Custom",IF(SUM($G245:$L245)=0,0,$E245*L245/SUM($G245:$L245)),$E245/COUNTA(Setup!$A$14:$A$19))),2))</f>
        <v/>
      </c>
      <c r="S245" s="5">
        <f>IF($E245="","",IF(ABS(SUM(M245:R245)-$E245)&lt;0.02,"OK","CHECK"))</f>
        <v/>
      </c>
      <c r="T245" s="4">
        <f>IF($A245="","",YEAR($A245)*100+MONTH($A245))</f>
        <v/>
      </c>
    </row>
    <row r="246">
      <c r="A246" s="18" t="n"/>
      <c r="E246" s="6" t="n"/>
      <c r="M246" s="9">
        <f>IF(OR($E246="",M$2=""),"",ROUND(IF($F246="Rent shares",$E246*Setup!$B$14,IF($F246="Custom",IF(SUM($G246:$L246)=0,0,$E246*G246/SUM($G246:$L246)),$E246/COUNTA(Setup!$A$14:$A$19))),2))</f>
        <v/>
      </c>
      <c r="N246" s="9">
        <f>IF(OR($E246="",N$2=""),"",ROUND(IF($F246="Rent shares",$E246*Setup!$B$15,IF($F246="Custom",IF(SUM($G246:$L246)=0,0,$E246*H246/SUM($G246:$L246)),$E246/COUNTA(Setup!$A$14:$A$19))),2))</f>
        <v/>
      </c>
      <c r="O246" s="9">
        <f>IF(OR($E246="",O$2=""),"",ROUND(IF($F246="Rent shares",$E246*Setup!$B$16,IF($F246="Custom",IF(SUM($G246:$L246)=0,0,$E246*I246/SUM($G246:$L246)),$E246/COUNTA(Setup!$A$14:$A$19))),2))</f>
        <v/>
      </c>
      <c r="P246" s="9">
        <f>IF(OR($E246="",P$2=""),"",ROUND(IF($F246="Rent shares",$E246*Setup!$B$17,IF($F246="Custom",IF(SUM($G246:$L246)=0,0,$E246*J246/SUM($G246:$L246)),$E246/COUNTA(Setup!$A$14:$A$19))),2))</f>
        <v/>
      </c>
      <c r="Q246" s="9">
        <f>IF(OR($E246="",Q$2=""),"",ROUND(IF($F246="Rent shares",$E246*Setup!$B$18,IF($F246="Custom",IF(SUM($G246:$L246)=0,0,$E246*K246/SUM($G246:$L246)),$E246/COUNTA(Setup!$A$14:$A$19))),2))</f>
        <v/>
      </c>
      <c r="R246" s="9">
        <f>IF(OR($E246="",R$2=""),"",ROUND(IF($F246="Rent shares",$E246*Setup!$B$19,IF($F246="Custom",IF(SUM($G246:$L246)=0,0,$E246*L246/SUM($G246:$L246)),$E246/COUNTA(Setup!$A$14:$A$19))),2))</f>
        <v/>
      </c>
      <c r="S246" s="5">
        <f>IF($E246="","",IF(ABS(SUM(M246:R246)-$E246)&lt;0.02,"OK","CHECK"))</f>
        <v/>
      </c>
      <c r="T246" s="4">
        <f>IF($A246="","",YEAR($A246)*100+MONTH($A246))</f>
        <v/>
      </c>
    </row>
    <row r="247">
      <c r="A247" s="18" t="n"/>
      <c r="E247" s="6" t="n"/>
      <c r="M247" s="9">
        <f>IF(OR($E247="",M$2=""),"",ROUND(IF($F247="Rent shares",$E247*Setup!$B$14,IF($F247="Custom",IF(SUM($G247:$L247)=0,0,$E247*G247/SUM($G247:$L247)),$E247/COUNTA(Setup!$A$14:$A$19))),2))</f>
        <v/>
      </c>
      <c r="N247" s="9">
        <f>IF(OR($E247="",N$2=""),"",ROUND(IF($F247="Rent shares",$E247*Setup!$B$15,IF($F247="Custom",IF(SUM($G247:$L247)=0,0,$E247*H247/SUM($G247:$L247)),$E247/COUNTA(Setup!$A$14:$A$19))),2))</f>
        <v/>
      </c>
      <c r="O247" s="9">
        <f>IF(OR($E247="",O$2=""),"",ROUND(IF($F247="Rent shares",$E247*Setup!$B$16,IF($F247="Custom",IF(SUM($G247:$L247)=0,0,$E247*I247/SUM($G247:$L247)),$E247/COUNTA(Setup!$A$14:$A$19))),2))</f>
        <v/>
      </c>
      <c r="P247" s="9">
        <f>IF(OR($E247="",P$2=""),"",ROUND(IF($F247="Rent shares",$E247*Setup!$B$17,IF($F247="Custom",IF(SUM($G247:$L247)=0,0,$E247*J247/SUM($G247:$L247)),$E247/COUNTA(Setup!$A$14:$A$19))),2))</f>
        <v/>
      </c>
      <c r="Q247" s="9">
        <f>IF(OR($E247="",Q$2=""),"",ROUND(IF($F247="Rent shares",$E247*Setup!$B$18,IF($F247="Custom",IF(SUM($G247:$L247)=0,0,$E247*K247/SUM($G247:$L247)),$E247/COUNTA(Setup!$A$14:$A$19))),2))</f>
        <v/>
      </c>
      <c r="R247" s="9">
        <f>IF(OR($E247="",R$2=""),"",ROUND(IF($F247="Rent shares",$E247*Setup!$B$19,IF($F247="Custom",IF(SUM($G247:$L247)=0,0,$E247*L247/SUM($G247:$L247)),$E247/COUNTA(Setup!$A$14:$A$19))),2))</f>
        <v/>
      </c>
      <c r="S247" s="5">
        <f>IF($E247="","",IF(ABS(SUM(M247:R247)-$E247)&lt;0.02,"OK","CHECK"))</f>
        <v/>
      </c>
      <c r="T247" s="4">
        <f>IF($A247="","",YEAR($A247)*100+MONTH($A247))</f>
        <v/>
      </c>
    </row>
    <row r="248">
      <c r="A248" s="18" t="n"/>
      <c r="E248" s="6" t="n"/>
      <c r="M248" s="9">
        <f>IF(OR($E248="",M$2=""),"",ROUND(IF($F248="Rent shares",$E248*Setup!$B$14,IF($F248="Custom",IF(SUM($G248:$L248)=0,0,$E248*G248/SUM($G248:$L248)),$E248/COUNTA(Setup!$A$14:$A$19))),2))</f>
        <v/>
      </c>
      <c r="N248" s="9">
        <f>IF(OR($E248="",N$2=""),"",ROUND(IF($F248="Rent shares",$E248*Setup!$B$15,IF($F248="Custom",IF(SUM($G248:$L248)=0,0,$E248*H248/SUM($G248:$L248)),$E248/COUNTA(Setup!$A$14:$A$19))),2))</f>
        <v/>
      </c>
      <c r="O248" s="9">
        <f>IF(OR($E248="",O$2=""),"",ROUND(IF($F248="Rent shares",$E248*Setup!$B$16,IF($F248="Custom",IF(SUM($G248:$L248)=0,0,$E248*I248/SUM($G248:$L248)),$E248/COUNTA(Setup!$A$14:$A$19))),2))</f>
        <v/>
      </c>
      <c r="P248" s="9">
        <f>IF(OR($E248="",P$2=""),"",ROUND(IF($F248="Rent shares",$E248*Setup!$B$17,IF($F248="Custom",IF(SUM($G248:$L248)=0,0,$E248*J248/SUM($G248:$L248)),$E248/COUNTA(Setup!$A$14:$A$19))),2))</f>
        <v/>
      </c>
      <c r="Q248" s="9">
        <f>IF(OR($E248="",Q$2=""),"",ROUND(IF($F248="Rent shares",$E248*Setup!$B$18,IF($F248="Custom",IF(SUM($G248:$L248)=0,0,$E248*K248/SUM($G248:$L248)),$E248/COUNTA(Setup!$A$14:$A$19))),2))</f>
        <v/>
      </c>
      <c r="R248" s="9">
        <f>IF(OR($E248="",R$2=""),"",ROUND(IF($F248="Rent shares",$E248*Setup!$B$19,IF($F248="Custom",IF(SUM($G248:$L248)=0,0,$E248*L248/SUM($G248:$L248)),$E248/COUNTA(Setup!$A$14:$A$19))),2))</f>
        <v/>
      </c>
      <c r="S248" s="5">
        <f>IF($E248="","",IF(ABS(SUM(M248:R248)-$E248)&lt;0.02,"OK","CHECK"))</f>
        <v/>
      </c>
      <c r="T248" s="4">
        <f>IF($A248="","",YEAR($A248)*100+MONTH($A248))</f>
        <v/>
      </c>
    </row>
    <row r="249">
      <c r="A249" s="18" t="n"/>
      <c r="E249" s="6" t="n"/>
      <c r="M249" s="9">
        <f>IF(OR($E249="",M$2=""),"",ROUND(IF($F249="Rent shares",$E249*Setup!$B$14,IF($F249="Custom",IF(SUM($G249:$L249)=0,0,$E249*G249/SUM($G249:$L249)),$E249/COUNTA(Setup!$A$14:$A$19))),2))</f>
        <v/>
      </c>
      <c r="N249" s="9">
        <f>IF(OR($E249="",N$2=""),"",ROUND(IF($F249="Rent shares",$E249*Setup!$B$15,IF($F249="Custom",IF(SUM($G249:$L249)=0,0,$E249*H249/SUM($G249:$L249)),$E249/COUNTA(Setup!$A$14:$A$19))),2))</f>
        <v/>
      </c>
      <c r="O249" s="9">
        <f>IF(OR($E249="",O$2=""),"",ROUND(IF($F249="Rent shares",$E249*Setup!$B$16,IF($F249="Custom",IF(SUM($G249:$L249)=0,0,$E249*I249/SUM($G249:$L249)),$E249/COUNTA(Setup!$A$14:$A$19))),2))</f>
        <v/>
      </c>
      <c r="P249" s="9">
        <f>IF(OR($E249="",P$2=""),"",ROUND(IF($F249="Rent shares",$E249*Setup!$B$17,IF($F249="Custom",IF(SUM($G249:$L249)=0,0,$E249*J249/SUM($G249:$L249)),$E249/COUNTA(Setup!$A$14:$A$19))),2))</f>
        <v/>
      </c>
      <c r="Q249" s="9">
        <f>IF(OR($E249="",Q$2=""),"",ROUND(IF($F249="Rent shares",$E249*Setup!$B$18,IF($F249="Custom",IF(SUM($G249:$L249)=0,0,$E249*K249/SUM($G249:$L249)),$E249/COUNTA(Setup!$A$14:$A$19))),2))</f>
        <v/>
      </c>
      <c r="R249" s="9">
        <f>IF(OR($E249="",R$2=""),"",ROUND(IF($F249="Rent shares",$E249*Setup!$B$19,IF($F249="Custom",IF(SUM($G249:$L249)=0,0,$E249*L249/SUM($G249:$L249)),$E249/COUNTA(Setup!$A$14:$A$19))),2))</f>
        <v/>
      </c>
      <c r="S249" s="5">
        <f>IF($E249="","",IF(ABS(SUM(M249:R249)-$E249)&lt;0.02,"OK","CHECK"))</f>
        <v/>
      </c>
      <c r="T249" s="4">
        <f>IF($A249="","",YEAR($A249)*100+MONTH($A249))</f>
        <v/>
      </c>
    </row>
    <row r="250">
      <c r="A250" s="18" t="n"/>
      <c r="E250" s="6" t="n"/>
      <c r="M250" s="9">
        <f>IF(OR($E250="",M$2=""),"",ROUND(IF($F250="Rent shares",$E250*Setup!$B$14,IF($F250="Custom",IF(SUM($G250:$L250)=0,0,$E250*G250/SUM($G250:$L250)),$E250/COUNTA(Setup!$A$14:$A$19))),2))</f>
        <v/>
      </c>
      <c r="N250" s="9">
        <f>IF(OR($E250="",N$2=""),"",ROUND(IF($F250="Rent shares",$E250*Setup!$B$15,IF($F250="Custom",IF(SUM($G250:$L250)=0,0,$E250*H250/SUM($G250:$L250)),$E250/COUNTA(Setup!$A$14:$A$19))),2))</f>
        <v/>
      </c>
      <c r="O250" s="9">
        <f>IF(OR($E250="",O$2=""),"",ROUND(IF($F250="Rent shares",$E250*Setup!$B$16,IF($F250="Custom",IF(SUM($G250:$L250)=0,0,$E250*I250/SUM($G250:$L250)),$E250/COUNTA(Setup!$A$14:$A$19))),2))</f>
        <v/>
      </c>
      <c r="P250" s="9">
        <f>IF(OR($E250="",P$2=""),"",ROUND(IF($F250="Rent shares",$E250*Setup!$B$17,IF($F250="Custom",IF(SUM($G250:$L250)=0,0,$E250*J250/SUM($G250:$L250)),$E250/COUNTA(Setup!$A$14:$A$19))),2))</f>
        <v/>
      </c>
      <c r="Q250" s="9">
        <f>IF(OR($E250="",Q$2=""),"",ROUND(IF($F250="Rent shares",$E250*Setup!$B$18,IF($F250="Custom",IF(SUM($G250:$L250)=0,0,$E250*K250/SUM($G250:$L250)),$E250/COUNTA(Setup!$A$14:$A$19))),2))</f>
        <v/>
      </c>
      <c r="R250" s="9">
        <f>IF(OR($E250="",R$2=""),"",ROUND(IF($F250="Rent shares",$E250*Setup!$B$19,IF($F250="Custom",IF(SUM($G250:$L250)=0,0,$E250*L250/SUM($G250:$L250)),$E250/COUNTA(Setup!$A$14:$A$19))),2))</f>
        <v/>
      </c>
      <c r="S250" s="5">
        <f>IF($E250="","",IF(ABS(SUM(M250:R250)-$E250)&lt;0.02,"OK","CHECK"))</f>
        <v/>
      </c>
      <c r="T250" s="4">
        <f>IF($A250="","",YEAR($A250)*100+MONTH($A250))</f>
        <v/>
      </c>
    </row>
    <row r="251">
      <c r="A251" s="18" t="n"/>
      <c r="E251" s="6" t="n"/>
      <c r="M251" s="9">
        <f>IF(OR($E251="",M$2=""),"",ROUND(IF($F251="Rent shares",$E251*Setup!$B$14,IF($F251="Custom",IF(SUM($G251:$L251)=0,0,$E251*G251/SUM($G251:$L251)),$E251/COUNTA(Setup!$A$14:$A$19))),2))</f>
        <v/>
      </c>
      <c r="N251" s="9">
        <f>IF(OR($E251="",N$2=""),"",ROUND(IF($F251="Rent shares",$E251*Setup!$B$15,IF($F251="Custom",IF(SUM($G251:$L251)=0,0,$E251*H251/SUM($G251:$L251)),$E251/COUNTA(Setup!$A$14:$A$19))),2))</f>
        <v/>
      </c>
      <c r="O251" s="9">
        <f>IF(OR($E251="",O$2=""),"",ROUND(IF($F251="Rent shares",$E251*Setup!$B$16,IF($F251="Custom",IF(SUM($G251:$L251)=0,0,$E251*I251/SUM($G251:$L251)),$E251/COUNTA(Setup!$A$14:$A$19))),2))</f>
        <v/>
      </c>
      <c r="P251" s="9">
        <f>IF(OR($E251="",P$2=""),"",ROUND(IF($F251="Rent shares",$E251*Setup!$B$17,IF($F251="Custom",IF(SUM($G251:$L251)=0,0,$E251*J251/SUM($G251:$L251)),$E251/COUNTA(Setup!$A$14:$A$19))),2))</f>
        <v/>
      </c>
      <c r="Q251" s="9">
        <f>IF(OR($E251="",Q$2=""),"",ROUND(IF($F251="Rent shares",$E251*Setup!$B$18,IF($F251="Custom",IF(SUM($G251:$L251)=0,0,$E251*K251/SUM($G251:$L251)),$E251/COUNTA(Setup!$A$14:$A$19))),2))</f>
        <v/>
      </c>
      <c r="R251" s="9">
        <f>IF(OR($E251="",R$2=""),"",ROUND(IF($F251="Rent shares",$E251*Setup!$B$19,IF($F251="Custom",IF(SUM($G251:$L251)=0,0,$E251*L251/SUM($G251:$L251)),$E251/COUNTA(Setup!$A$14:$A$19))),2))</f>
        <v/>
      </c>
      <c r="S251" s="5">
        <f>IF($E251="","",IF(ABS(SUM(M251:R251)-$E251)&lt;0.02,"OK","CHECK"))</f>
        <v/>
      </c>
      <c r="T251" s="4">
        <f>IF($A251="","",YEAR($A251)*100+MONTH($A251))</f>
        <v/>
      </c>
    </row>
    <row r="252">
      <c r="A252" s="18" t="n"/>
      <c r="E252" s="6" t="n"/>
      <c r="M252" s="9">
        <f>IF(OR($E252="",M$2=""),"",ROUND(IF($F252="Rent shares",$E252*Setup!$B$14,IF($F252="Custom",IF(SUM($G252:$L252)=0,0,$E252*G252/SUM($G252:$L252)),$E252/COUNTA(Setup!$A$14:$A$19))),2))</f>
        <v/>
      </c>
      <c r="N252" s="9">
        <f>IF(OR($E252="",N$2=""),"",ROUND(IF($F252="Rent shares",$E252*Setup!$B$15,IF($F252="Custom",IF(SUM($G252:$L252)=0,0,$E252*H252/SUM($G252:$L252)),$E252/COUNTA(Setup!$A$14:$A$19))),2))</f>
        <v/>
      </c>
      <c r="O252" s="9">
        <f>IF(OR($E252="",O$2=""),"",ROUND(IF($F252="Rent shares",$E252*Setup!$B$16,IF($F252="Custom",IF(SUM($G252:$L252)=0,0,$E252*I252/SUM($G252:$L252)),$E252/COUNTA(Setup!$A$14:$A$19))),2))</f>
        <v/>
      </c>
      <c r="P252" s="9">
        <f>IF(OR($E252="",P$2=""),"",ROUND(IF($F252="Rent shares",$E252*Setup!$B$17,IF($F252="Custom",IF(SUM($G252:$L252)=0,0,$E252*J252/SUM($G252:$L252)),$E252/COUNTA(Setup!$A$14:$A$19))),2))</f>
        <v/>
      </c>
      <c r="Q252" s="9">
        <f>IF(OR($E252="",Q$2=""),"",ROUND(IF($F252="Rent shares",$E252*Setup!$B$18,IF($F252="Custom",IF(SUM($G252:$L252)=0,0,$E252*K252/SUM($G252:$L252)),$E252/COUNTA(Setup!$A$14:$A$19))),2))</f>
        <v/>
      </c>
      <c r="R252" s="9">
        <f>IF(OR($E252="",R$2=""),"",ROUND(IF($F252="Rent shares",$E252*Setup!$B$19,IF($F252="Custom",IF(SUM($G252:$L252)=0,0,$E252*L252/SUM($G252:$L252)),$E252/COUNTA(Setup!$A$14:$A$19))),2))</f>
        <v/>
      </c>
      <c r="S252" s="5">
        <f>IF($E252="","",IF(ABS(SUM(M252:R252)-$E252)&lt;0.02,"OK","CHECK"))</f>
        <v/>
      </c>
      <c r="T252" s="4">
        <f>IF($A252="","",YEAR($A252)*100+MONTH($A252))</f>
        <v/>
      </c>
    </row>
    <row r="253">
      <c r="A253" s="18" t="n"/>
      <c r="E253" s="6" t="n"/>
      <c r="M253" s="9">
        <f>IF(OR($E253="",M$2=""),"",ROUND(IF($F253="Rent shares",$E253*Setup!$B$14,IF($F253="Custom",IF(SUM($G253:$L253)=0,0,$E253*G253/SUM($G253:$L253)),$E253/COUNTA(Setup!$A$14:$A$19))),2))</f>
        <v/>
      </c>
      <c r="N253" s="9">
        <f>IF(OR($E253="",N$2=""),"",ROUND(IF($F253="Rent shares",$E253*Setup!$B$15,IF($F253="Custom",IF(SUM($G253:$L253)=0,0,$E253*H253/SUM($G253:$L253)),$E253/COUNTA(Setup!$A$14:$A$19))),2))</f>
        <v/>
      </c>
      <c r="O253" s="9">
        <f>IF(OR($E253="",O$2=""),"",ROUND(IF($F253="Rent shares",$E253*Setup!$B$16,IF($F253="Custom",IF(SUM($G253:$L253)=0,0,$E253*I253/SUM($G253:$L253)),$E253/COUNTA(Setup!$A$14:$A$19))),2))</f>
        <v/>
      </c>
      <c r="P253" s="9">
        <f>IF(OR($E253="",P$2=""),"",ROUND(IF($F253="Rent shares",$E253*Setup!$B$17,IF($F253="Custom",IF(SUM($G253:$L253)=0,0,$E253*J253/SUM($G253:$L253)),$E253/COUNTA(Setup!$A$14:$A$19))),2))</f>
        <v/>
      </c>
      <c r="Q253" s="9">
        <f>IF(OR($E253="",Q$2=""),"",ROUND(IF($F253="Rent shares",$E253*Setup!$B$18,IF($F253="Custom",IF(SUM($G253:$L253)=0,0,$E253*K253/SUM($G253:$L253)),$E253/COUNTA(Setup!$A$14:$A$19))),2))</f>
        <v/>
      </c>
      <c r="R253" s="9">
        <f>IF(OR($E253="",R$2=""),"",ROUND(IF($F253="Rent shares",$E253*Setup!$B$19,IF($F253="Custom",IF(SUM($G253:$L253)=0,0,$E253*L253/SUM($G253:$L253)),$E253/COUNTA(Setup!$A$14:$A$19))),2))</f>
        <v/>
      </c>
      <c r="S253" s="5">
        <f>IF($E253="","",IF(ABS(SUM(M253:R253)-$E253)&lt;0.02,"OK","CHECK"))</f>
        <v/>
      </c>
      <c r="T253" s="4">
        <f>IF($A253="","",YEAR($A253)*100+MONTH($A253))</f>
        <v/>
      </c>
    </row>
    <row r="254">
      <c r="A254" s="18" t="n"/>
      <c r="E254" s="6" t="n"/>
      <c r="M254" s="9">
        <f>IF(OR($E254="",M$2=""),"",ROUND(IF($F254="Rent shares",$E254*Setup!$B$14,IF($F254="Custom",IF(SUM($G254:$L254)=0,0,$E254*G254/SUM($G254:$L254)),$E254/COUNTA(Setup!$A$14:$A$19))),2))</f>
        <v/>
      </c>
      <c r="N254" s="9">
        <f>IF(OR($E254="",N$2=""),"",ROUND(IF($F254="Rent shares",$E254*Setup!$B$15,IF($F254="Custom",IF(SUM($G254:$L254)=0,0,$E254*H254/SUM($G254:$L254)),$E254/COUNTA(Setup!$A$14:$A$19))),2))</f>
        <v/>
      </c>
      <c r="O254" s="9">
        <f>IF(OR($E254="",O$2=""),"",ROUND(IF($F254="Rent shares",$E254*Setup!$B$16,IF($F254="Custom",IF(SUM($G254:$L254)=0,0,$E254*I254/SUM($G254:$L254)),$E254/COUNTA(Setup!$A$14:$A$19))),2))</f>
        <v/>
      </c>
      <c r="P254" s="9">
        <f>IF(OR($E254="",P$2=""),"",ROUND(IF($F254="Rent shares",$E254*Setup!$B$17,IF($F254="Custom",IF(SUM($G254:$L254)=0,0,$E254*J254/SUM($G254:$L254)),$E254/COUNTA(Setup!$A$14:$A$19))),2))</f>
        <v/>
      </c>
      <c r="Q254" s="9">
        <f>IF(OR($E254="",Q$2=""),"",ROUND(IF($F254="Rent shares",$E254*Setup!$B$18,IF($F254="Custom",IF(SUM($G254:$L254)=0,0,$E254*K254/SUM($G254:$L254)),$E254/COUNTA(Setup!$A$14:$A$19))),2))</f>
        <v/>
      </c>
      <c r="R254" s="9">
        <f>IF(OR($E254="",R$2=""),"",ROUND(IF($F254="Rent shares",$E254*Setup!$B$19,IF($F254="Custom",IF(SUM($G254:$L254)=0,0,$E254*L254/SUM($G254:$L254)),$E254/COUNTA(Setup!$A$14:$A$19))),2))</f>
        <v/>
      </c>
      <c r="S254" s="5">
        <f>IF($E254="","",IF(ABS(SUM(M254:R254)-$E254)&lt;0.02,"OK","CHECK"))</f>
        <v/>
      </c>
      <c r="T254" s="4">
        <f>IF($A254="","",YEAR($A254)*100+MONTH($A254))</f>
        <v/>
      </c>
    </row>
    <row r="255">
      <c r="A255" s="18" t="n"/>
      <c r="E255" s="6" t="n"/>
      <c r="M255" s="9">
        <f>IF(OR($E255="",M$2=""),"",ROUND(IF($F255="Rent shares",$E255*Setup!$B$14,IF($F255="Custom",IF(SUM($G255:$L255)=0,0,$E255*G255/SUM($G255:$L255)),$E255/COUNTA(Setup!$A$14:$A$19))),2))</f>
        <v/>
      </c>
      <c r="N255" s="9">
        <f>IF(OR($E255="",N$2=""),"",ROUND(IF($F255="Rent shares",$E255*Setup!$B$15,IF($F255="Custom",IF(SUM($G255:$L255)=0,0,$E255*H255/SUM($G255:$L255)),$E255/COUNTA(Setup!$A$14:$A$19))),2))</f>
        <v/>
      </c>
      <c r="O255" s="9">
        <f>IF(OR($E255="",O$2=""),"",ROUND(IF($F255="Rent shares",$E255*Setup!$B$16,IF($F255="Custom",IF(SUM($G255:$L255)=0,0,$E255*I255/SUM($G255:$L255)),$E255/COUNTA(Setup!$A$14:$A$19))),2))</f>
        <v/>
      </c>
      <c r="P255" s="9">
        <f>IF(OR($E255="",P$2=""),"",ROUND(IF($F255="Rent shares",$E255*Setup!$B$17,IF($F255="Custom",IF(SUM($G255:$L255)=0,0,$E255*J255/SUM($G255:$L255)),$E255/COUNTA(Setup!$A$14:$A$19))),2))</f>
        <v/>
      </c>
      <c r="Q255" s="9">
        <f>IF(OR($E255="",Q$2=""),"",ROUND(IF($F255="Rent shares",$E255*Setup!$B$18,IF($F255="Custom",IF(SUM($G255:$L255)=0,0,$E255*K255/SUM($G255:$L255)),$E255/COUNTA(Setup!$A$14:$A$19))),2))</f>
        <v/>
      </c>
      <c r="R255" s="9">
        <f>IF(OR($E255="",R$2=""),"",ROUND(IF($F255="Rent shares",$E255*Setup!$B$19,IF($F255="Custom",IF(SUM($G255:$L255)=0,0,$E255*L255/SUM($G255:$L255)),$E255/COUNTA(Setup!$A$14:$A$19))),2))</f>
        <v/>
      </c>
      <c r="S255" s="5">
        <f>IF($E255="","",IF(ABS(SUM(M255:R255)-$E255)&lt;0.02,"OK","CHECK"))</f>
        <v/>
      </c>
      <c r="T255" s="4">
        <f>IF($A255="","",YEAR($A255)*100+MONTH($A255))</f>
        <v/>
      </c>
    </row>
    <row r="256">
      <c r="A256" s="18" t="n"/>
      <c r="E256" s="6" t="n"/>
      <c r="M256" s="9">
        <f>IF(OR($E256="",M$2=""),"",ROUND(IF($F256="Rent shares",$E256*Setup!$B$14,IF($F256="Custom",IF(SUM($G256:$L256)=0,0,$E256*G256/SUM($G256:$L256)),$E256/COUNTA(Setup!$A$14:$A$19))),2))</f>
        <v/>
      </c>
      <c r="N256" s="9">
        <f>IF(OR($E256="",N$2=""),"",ROUND(IF($F256="Rent shares",$E256*Setup!$B$15,IF($F256="Custom",IF(SUM($G256:$L256)=0,0,$E256*H256/SUM($G256:$L256)),$E256/COUNTA(Setup!$A$14:$A$19))),2))</f>
        <v/>
      </c>
      <c r="O256" s="9">
        <f>IF(OR($E256="",O$2=""),"",ROUND(IF($F256="Rent shares",$E256*Setup!$B$16,IF($F256="Custom",IF(SUM($G256:$L256)=0,0,$E256*I256/SUM($G256:$L256)),$E256/COUNTA(Setup!$A$14:$A$19))),2))</f>
        <v/>
      </c>
      <c r="P256" s="9">
        <f>IF(OR($E256="",P$2=""),"",ROUND(IF($F256="Rent shares",$E256*Setup!$B$17,IF($F256="Custom",IF(SUM($G256:$L256)=0,0,$E256*J256/SUM($G256:$L256)),$E256/COUNTA(Setup!$A$14:$A$19))),2))</f>
        <v/>
      </c>
      <c r="Q256" s="9">
        <f>IF(OR($E256="",Q$2=""),"",ROUND(IF($F256="Rent shares",$E256*Setup!$B$18,IF($F256="Custom",IF(SUM($G256:$L256)=0,0,$E256*K256/SUM($G256:$L256)),$E256/COUNTA(Setup!$A$14:$A$19))),2))</f>
        <v/>
      </c>
      <c r="R256" s="9">
        <f>IF(OR($E256="",R$2=""),"",ROUND(IF($F256="Rent shares",$E256*Setup!$B$19,IF($F256="Custom",IF(SUM($G256:$L256)=0,0,$E256*L256/SUM($G256:$L256)),$E256/COUNTA(Setup!$A$14:$A$19))),2))</f>
        <v/>
      </c>
      <c r="S256" s="5">
        <f>IF($E256="","",IF(ABS(SUM(M256:R256)-$E256)&lt;0.02,"OK","CHECK"))</f>
        <v/>
      </c>
      <c r="T256" s="4">
        <f>IF($A256="","",YEAR($A256)*100+MONTH($A256))</f>
        <v/>
      </c>
    </row>
    <row r="257">
      <c r="A257" s="18" t="n"/>
      <c r="E257" s="6" t="n"/>
      <c r="M257" s="9">
        <f>IF(OR($E257="",M$2=""),"",ROUND(IF($F257="Rent shares",$E257*Setup!$B$14,IF($F257="Custom",IF(SUM($G257:$L257)=0,0,$E257*G257/SUM($G257:$L257)),$E257/COUNTA(Setup!$A$14:$A$19))),2))</f>
        <v/>
      </c>
      <c r="N257" s="9">
        <f>IF(OR($E257="",N$2=""),"",ROUND(IF($F257="Rent shares",$E257*Setup!$B$15,IF($F257="Custom",IF(SUM($G257:$L257)=0,0,$E257*H257/SUM($G257:$L257)),$E257/COUNTA(Setup!$A$14:$A$19))),2))</f>
        <v/>
      </c>
      <c r="O257" s="9">
        <f>IF(OR($E257="",O$2=""),"",ROUND(IF($F257="Rent shares",$E257*Setup!$B$16,IF($F257="Custom",IF(SUM($G257:$L257)=0,0,$E257*I257/SUM($G257:$L257)),$E257/COUNTA(Setup!$A$14:$A$19))),2))</f>
        <v/>
      </c>
      <c r="P257" s="9">
        <f>IF(OR($E257="",P$2=""),"",ROUND(IF($F257="Rent shares",$E257*Setup!$B$17,IF($F257="Custom",IF(SUM($G257:$L257)=0,0,$E257*J257/SUM($G257:$L257)),$E257/COUNTA(Setup!$A$14:$A$19))),2))</f>
        <v/>
      </c>
      <c r="Q257" s="9">
        <f>IF(OR($E257="",Q$2=""),"",ROUND(IF($F257="Rent shares",$E257*Setup!$B$18,IF($F257="Custom",IF(SUM($G257:$L257)=0,0,$E257*K257/SUM($G257:$L257)),$E257/COUNTA(Setup!$A$14:$A$19))),2))</f>
        <v/>
      </c>
      <c r="R257" s="9">
        <f>IF(OR($E257="",R$2=""),"",ROUND(IF($F257="Rent shares",$E257*Setup!$B$19,IF($F257="Custom",IF(SUM($G257:$L257)=0,0,$E257*L257/SUM($G257:$L257)),$E257/COUNTA(Setup!$A$14:$A$19))),2))</f>
        <v/>
      </c>
      <c r="S257" s="5">
        <f>IF($E257="","",IF(ABS(SUM(M257:R257)-$E257)&lt;0.02,"OK","CHECK"))</f>
        <v/>
      </c>
      <c r="T257" s="4">
        <f>IF($A257="","",YEAR($A257)*100+MONTH($A257))</f>
        <v/>
      </c>
    </row>
    <row r="258">
      <c r="A258" s="18" t="n"/>
      <c r="E258" s="6" t="n"/>
      <c r="M258" s="9">
        <f>IF(OR($E258="",M$2=""),"",ROUND(IF($F258="Rent shares",$E258*Setup!$B$14,IF($F258="Custom",IF(SUM($G258:$L258)=0,0,$E258*G258/SUM($G258:$L258)),$E258/COUNTA(Setup!$A$14:$A$19))),2))</f>
        <v/>
      </c>
      <c r="N258" s="9">
        <f>IF(OR($E258="",N$2=""),"",ROUND(IF($F258="Rent shares",$E258*Setup!$B$15,IF($F258="Custom",IF(SUM($G258:$L258)=0,0,$E258*H258/SUM($G258:$L258)),$E258/COUNTA(Setup!$A$14:$A$19))),2))</f>
        <v/>
      </c>
      <c r="O258" s="9">
        <f>IF(OR($E258="",O$2=""),"",ROUND(IF($F258="Rent shares",$E258*Setup!$B$16,IF($F258="Custom",IF(SUM($G258:$L258)=0,0,$E258*I258/SUM($G258:$L258)),$E258/COUNTA(Setup!$A$14:$A$19))),2))</f>
        <v/>
      </c>
      <c r="P258" s="9">
        <f>IF(OR($E258="",P$2=""),"",ROUND(IF($F258="Rent shares",$E258*Setup!$B$17,IF($F258="Custom",IF(SUM($G258:$L258)=0,0,$E258*J258/SUM($G258:$L258)),$E258/COUNTA(Setup!$A$14:$A$19))),2))</f>
        <v/>
      </c>
      <c r="Q258" s="9">
        <f>IF(OR($E258="",Q$2=""),"",ROUND(IF($F258="Rent shares",$E258*Setup!$B$18,IF($F258="Custom",IF(SUM($G258:$L258)=0,0,$E258*K258/SUM($G258:$L258)),$E258/COUNTA(Setup!$A$14:$A$19))),2))</f>
        <v/>
      </c>
      <c r="R258" s="9">
        <f>IF(OR($E258="",R$2=""),"",ROUND(IF($F258="Rent shares",$E258*Setup!$B$19,IF($F258="Custom",IF(SUM($G258:$L258)=0,0,$E258*L258/SUM($G258:$L258)),$E258/COUNTA(Setup!$A$14:$A$19))),2))</f>
        <v/>
      </c>
      <c r="S258" s="5">
        <f>IF($E258="","",IF(ABS(SUM(M258:R258)-$E258)&lt;0.02,"OK","CHECK"))</f>
        <v/>
      </c>
      <c r="T258" s="4">
        <f>IF($A258="","",YEAR($A258)*100+MONTH($A258))</f>
        <v/>
      </c>
    </row>
    <row r="259">
      <c r="A259" s="18" t="n"/>
      <c r="E259" s="6" t="n"/>
      <c r="M259" s="9">
        <f>IF(OR($E259="",M$2=""),"",ROUND(IF($F259="Rent shares",$E259*Setup!$B$14,IF($F259="Custom",IF(SUM($G259:$L259)=0,0,$E259*G259/SUM($G259:$L259)),$E259/COUNTA(Setup!$A$14:$A$19))),2))</f>
        <v/>
      </c>
      <c r="N259" s="9">
        <f>IF(OR($E259="",N$2=""),"",ROUND(IF($F259="Rent shares",$E259*Setup!$B$15,IF($F259="Custom",IF(SUM($G259:$L259)=0,0,$E259*H259/SUM($G259:$L259)),$E259/COUNTA(Setup!$A$14:$A$19))),2))</f>
        <v/>
      </c>
      <c r="O259" s="9">
        <f>IF(OR($E259="",O$2=""),"",ROUND(IF($F259="Rent shares",$E259*Setup!$B$16,IF($F259="Custom",IF(SUM($G259:$L259)=0,0,$E259*I259/SUM($G259:$L259)),$E259/COUNTA(Setup!$A$14:$A$19))),2))</f>
        <v/>
      </c>
      <c r="P259" s="9">
        <f>IF(OR($E259="",P$2=""),"",ROUND(IF($F259="Rent shares",$E259*Setup!$B$17,IF($F259="Custom",IF(SUM($G259:$L259)=0,0,$E259*J259/SUM($G259:$L259)),$E259/COUNTA(Setup!$A$14:$A$19))),2))</f>
        <v/>
      </c>
      <c r="Q259" s="9">
        <f>IF(OR($E259="",Q$2=""),"",ROUND(IF($F259="Rent shares",$E259*Setup!$B$18,IF($F259="Custom",IF(SUM($G259:$L259)=0,0,$E259*K259/SUM($G259:$L259)),$E259/COUNTA(Setup!$A$14:$A$19))),2))</f>
        <v/>
      </c>
      <c r="R259" s="9">
        <f>IF(OR($E259="",R$2=""),"",ROUND(IF($F259="Rent shares",$E259*Setup!$B$19,IF($F259="Custom",IF(SUM($G259:$L259)=0,0,$E259*L259/SUM($G259:$L259)),$E259/COUNTA(Setup!$A$14:$A$19))),2))</f>
        <v/>
      </c>
      <c r="S259" s="5">
        <f>IF($E259="","",IF(ABS(SUM(M259:R259)-$E259)&lt;0.02,"OK","CHECK"))</f>
        <v/>
      </c>
      <c r="T259" s="4">
        <f>IF($A259="","",YEAR($A259)*100+MONTH($A259))</f>
        <v/>
      </c>
    </row>
    <row r="260">
      <c r="A260" s="18" t="n"/>
      <c r="E260" s="6" t="n"/>
      <c r="M260" s="9">
        <f>IF(OR($E260="",M$2=""),"",ROUND(IF($F260="Rent shares",$E260*Setup!$B$14,IF($F260="Custom",IF(SUM($G260:$L260)=0,0,$E260*G260/SUM($G260:$L260)),$E260/COUNTA(Setup!$A$14:$A$19))),2))</f>
        <v/>
      </c>
      <c r="N260" s="9">
        <f>IF(OR($E260="",N$2=""),"",ROUND(IF($F260="Rent shares",$E260*Setup!$B$15,IF($F260="Custom",IF(SUM($G260:$L260)=0,0,$E260*H260/SUM($G260:$L260)),$E260/COUNTA(Setup!$A$14:$A$19))),2))</f>
        <v/>
      </c>
      <c r="O260" s="9">
        <f>IF(OR($E260="",O$2=""),"",ROUND(IF($F260="Rent shares",$E260*Setup!$B$16,IF($F260="Custom",IF(SUM($G260:$L260)=0,0,$E260*I260/SUM($G260:$L260)),$E260/COUNTA(Setup!$A$14:$A$19))),2))</f>
        <v/>
      </c>
      <c r="P260" s="9">
        <f>IF(OR($E260="",P$2=""),"",ROUND(IF($F260="Rent shares",$E260*Setup!$B$17,IF($F260="Custom",IF(SUM($G260:$L260)=0,0,$E260*J260/SUM($G260:$L260)),$E260/COUNTA(Setup!$A$14:$A$19))),2))</f>
        <v/>
      </c>
      <c r="Q260" s="9">
        <f>IF(OR($E260="",Q$2=""),"",ROUND(IF($F260="Rent shares",$E260*Setup!$B$18,IF($F260="Custom",IF(SUM($G260:$L260)=0,0,$E260*K260/SUM($G260:$L260)),$E260/COUNTA(Setup!$A$14:$A$19))),2))</f>
        <v/>
      </c>
      <c r="R260" s="9">
        <f>IF(OR($E260="",R$2=""),"",ROUND(IF($F260="Rent shares",$E260*Setup!$B$19,IF($F260="Custom",IF(SUM($G260:$L260)=0,0,$E260*L260/SUM($G260:$L260)),$E260/COUNTA(Setup!$A$14:$A$19))),2))</f>
        <v/>
      </c>
      <c r="S260" s="5">
        <f>IF($E260="","",IF(ABS(SUM(M260:R260)-$E260)&lt;0.02,"OK","CHECK"))</f>
        <v/>
      </c>
      <c r="T260" s="4">
        <f>IF($A260="","",YEAR($A260)*100+MONTH($A260))</f>
        <v/>
      </c>
    </row>
    <row r="261">
      <c r="A261" s="18" t="n"/>
      <c r="E261" s="6" t="n"/>
      <c r="M261" s="9">
        <f>IF(OR($E261="",M$2=""),"",ROUND(IF($F261="Rent shares",$E261*Setup!$B$14,IF($F261="Custom",IF(SUM($G261:$L261)=0,0,$E261*G261/SUM($G261:$L261)),$E261/COUNTA(Setup!$A$14:$A$19))),2))</f>
        <v/>
      </c>
      <c r="N261" s="9">
        <f>IF(OR($E261="",N$2=""),"",ROUND(IF($F261="Rent shares",$E261*Setup!$B$15,IF($F261="Custom",IF(SUM($G261:$L261)=0,0,$E261*H261/SUM($G261:$L261)),$E261/COUNTA(Setup!$A$14:$A$19))),2))</f>
        <v/>
      </c>
      <c r="O261" s="9">
        <f>IF(OR($E261="",O$2=""),"",ROUND(IF($F261="Rent shares",$E261*Setup!$B$16,IF($F261="Custom",IF(SUM($G261:$L261)=0,0,$E261*I261/SUM($G261:$L261)),$E261/COUNTA(Setup!$A$14:$A$19))),2))</f>
        <v/>
      </c>
      <c r="P261" s="9">
        <f>IF(OR($E261="",P$2=""),"",ROUND(IF($F261="Rent shares",$E261*Setup!$B$17,IF($F261="Custom",IF(SUM($G261:$L261)=0,0,$E261*J261/SUM($G261:$L261)),$E261/COUNTA(Setup!$A$14:$A$19))),2))</f>
        <v/>
      </c>
      <c r="Q261" s="9">
        <f>IF(OR($E261="",Q$2=""),"",ROUND(IF($F261="Rent shares",$E261*Setup!$B$18,IF($F261="Custom",IF(SUM($G261:$L261)=0,0,$E261*K261/SUM($G261:$L261)),$E261/COUNTA(Setup!$A$14:$A$19))),2))</f>
        <v/>
      </c>
      <c r="R261" s="9">
        <f>IF(OR($E261="",R$2=""),"",ROUND(IF($F261="Rent shares",$E261*Setup!$B$19,IF($F261="Custom",IF(SUM($G261:$L261)=0,0,$E261*L261/SUM($G261:$L261)),$E261/COUNTA(Setup!$A$14:$A$19))),2))</f>
        <v/>
      </c>
      <c r="S261" s="5">
        <f>IF($E261="","",IF(ABS(SUM(M261:R261)-$E261)&lt;0.02,"OK","CHECK"))</f>
        <v/>
      </c>
      <c r="T261" s="4">
        <f>IF($A261="","",YEAR($A261)*100+MONTH($A261))</f>
        <v/>
      </c>
    </row>
    <row r="262">
      <c r="A262" s="18" t="n"/>
      <c r="E262" s="6" t="n"/>
      <c r="M262" s="9">
        <f>IF(OR($E262="",M$2=""),"",ROUND(IF($F262="Rent shares",$E262*Setup!$B$14,IF($F262="Custom",IF(SUM($G262:$L262)=0,0,$E262*G262/SUM($G262:$L262)),$E262/COUNTA(Setup!$A$14:$A$19))),2))</f>
        <v/>
      </c>
      <c r="N262" s="9">
        <f>IF(OR($E262="",N$2=""),"",ROUND(IF($F262="Rent shares",$E262*Setup!$B$15,IF($F262="Custom",IF(SUM($G262:$L262)=0,0,$E262*H262/SUM($G262:$L262)),$E262/COUNTA(Setup!$A$14:$A$19))),2))</f>
        <v/>
      </c>
      <c r="O262" s="9">
        <f>IF(OR($E262="",O$2=""),"",ROUND(IF($F262="Rent shares",$E262*Setup!$B$16,IF($F262="Custom",IF(SUM($G262:$L262)=0,0,$E262*I262/SUM($G262:$L262)),$E262/COUNTA(Setup!$A$14:$A$19))),2))</f>
        <v/>
      </c>
      <c r="P262" s="9">
        <f>IF(OR($E262="",P$2=""),"",ROUND(IF($F262="Rent shares",$E262*Setup!$B$17,IF($F262="Custom",IF(SUM($G262:$L262)=0,0,$E262*J262/SUM($G262:$L262)),$E262/COUNTA(Setup!$A$14:$A$19))),2))</f>
        <v/>
      </c>
      <c r="Q262" s="9">
        <f>IF(OR($E262="",Q$2=""),"",ROUND(IF($F262="Rent shares",$E262*Setup!$B$18,IF($F262="Custom",IF(SUM($G262:$L262)=0,0,$E262*K262/SUM($G262:$L262)),$E262/COUNTA(Setup!$A$14:$A$19))),2))</f>
        <v/>
      </c>
      <c r="R262" s="9">
        <f>IF(OR($E262="",R$2=""),"",ROUND(IF($F262="Rent shares",$E262*Setup!$B$19,IF($F262="Custom",IF(SUM($G262:$L262)=0,0,$E262*L262/SUM($G262:$L262)),$E262/COUNTA(Setup!$A$14:$A$19))),2))</f>
        <v/>
      </c>
      <c r="S262" s="5">
        <f>IF($E262="","",IF(ABS(SUM(M262:R262)-$E262)&lt;0.02,"OK","CHECK"))</f>
        <v/>
      </c>
      <c r="T262" s="4">
        <f>IF($A262="","",YEAR($A262)*100+MONTH($A262))</f>
        <v/>
      </c>
    </row>
    <row r="263">
      <c r="A263" s="18" t="n"/>
      <c r="E263" s="6" t="n"/>
      <c r="M263" s="9">
        <f>IF(OR($E263="",M$2=""),"",ROUND(IF($F263="Rent shares",$E263*Setup!$B$14,IF($F263="Custom",IF(SUM($G263:$L263)=0,0,$E263*G263/SUM($G263:$L263)),$E263/COUNTA(Setup!$A$14:$A$19))),2))</f>
        <v/>
      </c>
      <c r="N263" s="9">
        <f>IF(OR($E263="",N$2=""),"",ROUND(IF($F263="Rent shares",$E263*Setup!$B$15,IF($F263="Custom",IF(SUM($G263:$L263)=0,0,$E263*H263/SUM($G263:$L263)),$E263/COUNTA(Setup!$A$14:$A$19))),2))</f>
        <v/>
      </c>
      <c r="O263" s="9">
        <f>IF(OR($E263="",O$2=""),"",ROUND(IF($F263="Rent shares",$E263*Setup!$B$16,IF($F263="Custom",IF(SUM($G263:$L263)=0,0,$E263*I263/SUM($G263:$L263)),$E263/COUNTA(Setup!$A$14:$A$19))),2))</f>
        <v/>
      </c>
      <c r="P263" s="9">
        <f>IF(OR($E263="",P$2=""),"",ROUND(IF($F263="Rent shares",$E263*Setup!$B$17,IF($F263="Custom",IF(SUM($G263:$L263)=0,0,$E263*J263/SUM($G263:$L263)),$E263/COUNTA(Setup!$A$14:$A$19))),2))</f>
        <v/>
      </c>
      <c r="Q263" s="9">
        <f>IF(OR($E263="",Q$2=""),"",ROUND(IF($F263="Rent shares",$E263*Setup!$B$18,IF($F263="Custom",IF(SUM($G263:$L263)=0,0,$E263*K263/SUM($G263:$L263)),$E263/COUNTA(Setup!$A$14:$A$19))),2))</f>
        <v/>
      </c>
      <c r="R263" s="9">
        <f>IF(OR($E263="",R$2=""),"",ROUND(IF($F263="Rent shares",$E263*Setup!$B$19,IF($F263="Custom",IF(SUM($G263:$L263)=0,0,$E263*L263/SUM($G263:$L263)),$E263/COUNTA(Setup!$A$14:$A$19))),2))</f>
        <v/>
      </c>
      <c r="S263" s="5">
        <f>IF($E263="","",IF(ABS(SUM(M263:R263)-$E263)&lt;0.02,"OK","CHECK"))</f>
        <v/>
      </c>
      <c r="T263" s="4">
        <f>IF($A263="","",YEAR($A263)*100+MONTH($A263))</f>
        <v/>
      </c>
    </row>
    <row r="264">
      <c r="A264" s="18" t="n"/>
      <c r="E264" s="6" t="n"/>
      <c r="M264" s="9">
        <f>IF(OR($E264="",M$2=""),"",ROUND(IF($F264="Rent shares",$E264*Setup!$B$14,IF($F264="Custom",IF(SUM($G264:$L264)=0,0,$E264*G264/SUM($G264:$L264)),$E264/COUNTA(Setup!$A$14:$A$19))),2))</f>
        <v/>
      </c>
      <c r="N264" s="9">
        <f>IF(OR($E264="",N$2=""),"",ROUND(IF($F264="Rent shares",$E264*Setup!$B$15,IF($F264="Custom",IF(SUM($G264:$L264)=0,0,$E264*H264/SUM($G264:$L264)),$E264/COUNTA(Setup!$A$14:$A$19))),2))</f>
        <v/>
      </c>
      <c r="O264" s="9">
        <f>IF(OR($E264="",O$2=""),"",ROUND(IF($F264="Rent shares",$E264*Setup!$B$16,IF($F264="Custom",IF(SUM($G264:$L264)=0,0,$E264*I264/SUM($G264:$L264)),$E264/COUNTA(Setup!$A$14:$A$19))),2))</f>
        <v/>
      </c>
      <c r="P264" s="9">
        <f>IF(OR($E264="",P$2=""),"",ROUND(IF($F264="Rent shares",$E264*Setup!$B$17,IF($F264="Custom",IF(SUM($G264:$L264)=0,0,$E264*J264/SUM($G264:$L264)),$E264/COUNTA(Setup!$A$14:$A$19))),2))</f>
        <v/>
      </c>
      <c r="Q264" s="9">
        <f>IF(OR($E264="",Q$2=""),"",ROUND(IF($F264="Rent shares",$E264*Setup!$B$18,IF($F264="Custom",IF(SUM($G264:$L264)=0,0,$E264*K264/SUM($G264:$L264)),$E264/COUNTA(Setup!$A$14:$A$19))),2))</f>
        <v/>
      </c>
      <c r="R264" s="9">
        <f>IF(OR($E264="",R$2=""),"",ROUND(IF($F264="Rent shares",$E264*Setup!$B$19,IF($F264="Custom",IF(SUM($G264:$L264)=0,0,$E264*L264/SUM($G264:$L264)),$E264/COUNTA(Setup!$A$14:$A$19))),2))</f>
        <v/>
      </c>
      <c r="S264" s="5">
        <f>IF($E264="","",IF(ABS(SUM(M264:R264)-$E264)&lt;0.02,"OK","CHECK"))</f>
        <v/>
      </c>
      <c r="T264" s="4">
        <f>IF($A264="","",YEAR($A264)*100+MONTH($A264))</f>
        <v/>
      </c>
    </row>
    <row r="265">
      <c r="A265" s="18" t="n"/>
      <c r="E265" s="6" t="n"/>
      <c r="M265" s="9">
        <f>IF(OR($E265="",M$2=""),"",ROUND(IF($F265="Rent shares",$E265*Setup!$B$14,IF($F265="Custom",IF(SUM($G265:$L265)=0,0,$E265*G265/SUM($G265:$L265)),$E265/COUNTA(Setup!$A$14:$A$19))),2))</f>
        <v/>
      </c>
      <c r="N265" s="9">
        <f>IF(OR($E265="",N$2=""),"",ROUND(IF($F265="Rent shares",$E265*Setup!$B$15,IF($F265="Custom",IF(SUM($G265:$L265)=0,0,$E265*H265/SUM($G265:$L265)),$E265/COUNTA(Setup!$A$14:$A$19))),2))</f>
        <v/>
      </c>
      <c r="O265" s="9">
        <f>IF(OR($E265="",O$2=""),"",ROUND(IF($F265="Rent shares",$E265*Setup!$B$16,IF($F265="Custom",IF(SUM($G265:$L265)=0,0,$E265*I265/SUM($G265:$L265)),$E265/COUNTA(Setup!$A$14:$A$19))),2))</f>
        <v/>
      </c>
      <c r="P265" s="9">
        <f>IF(OR($E265="",P$2=""),"",ROUND(IF($F265="Rent shares",$E265*Setup!$B$17,IF($F265="Custom",IF(SUM($G265:$L265)=0,0,$E265*J265/SUM($G265:$L265)),$E265/COUNTA(Setup!$A$14:$A$19))),2))</f>
        <v/>
      </c>
      <c r="Q265" s="9">
        <f>IF(OR($E265="",Q$2=""),"",ROUND(IF($F265="Rent shares",$E265*Setup!$B$18,IF($F265="Custom",IF(SUM($G265:$L265)=0,0,$E265*K265/SUM($G265:$L265)),$E265/COUNTA(Setup!$A$14:$A$19))),2))</f>
        <v/>
      </c>
      <c r="R265" s="9">
        <f>IF(OR($E265="",R$2=""),"",ROUND(IF($F265="Rent shares",$E265*Setup!$B$19,IF($F265="Custom",IF(SUM($G265:$L265)=0,0,$E265*L265/SUM($G265:$L265)),$E265/COUNTA(Setup!$A$14:$A$19))),2))</f>
        <v/>
      </c>
      <c r="S265" s="5">
        <f>IF($E265="","",IF(ABS(SUM(M265:R265)-$E265)&lt;0.02,"OK","CHECK"))</f>
        <v/>
      </c>
      <c r="T265" s="4">
        <f>IF($A265="","",YEAR($A265)*100+MONTH($A265))</f>
        <v/>
      </c>
    </row>
    <row r="266">
      <c r="A266" s="18" t="n"/>
      <c r="E266" s="6" t="n"/>
      <c r="M266" s="9">
        <f>IF(OR($E266="",M$2=""),"",ROUND(IF($F266="Rent shares",$E266*Setup!$B$14,IF($F266="Custom",IF(SUM($G266:$L266)=0,0,$E266*G266/SUM($G266:$L266)),$E266/COUNTA(Setup!$A$14:$A$19))),2))</f>
        <v/>
      </c>
      <c r="N266" s="9">
        <f>IF(OR($E266="",N$2=""),"",ROUND(IF($F266="Rent shares",$E266*Setup!$B$15,IF($F266="Custom",IF(SUM($G266:$L266)=0,0,$E266*H266/SUM($G266:$L266)),$E266/COUNTA(Setup!$A$14:$A$19))),2))</f>
        <v/>
      </c>
      <c r="O266" s="9">
        <f>IF(OR($E266="",O$2=""),"",ROUND(IF($F266="Rent shares",$E266*Setup!$B$16,IF($F266="Custom",IF(SUM($G266:$L266)=0,0,$E266*I266/SUM($G266:$L266)),$E266/COUNTA(Setup!$A$14:$A$19))),2))</f>
        <v/>
      </c>
      <c r="P266" s="9">
        <f>IF(OR($E266="",P$2=""),"",ROUND(IF($F266="Rent shares",$E266*Setup!$B$17,IF($F266="Custom",IF(SUM($G266:$L266)=0,0,$E266*J266/SUM($G266:$L266)),$E266/COUNTA(Setup!$A$14:$A$19))),2))</f>
        <v/>
      </c>
      <c r="Q266" s="9">
        <f>IF(OR($E266="",Q$2=""),"",ROUND(IF($F266="Rent shares",$E266*Setup!$B$18,IF($F266="Custom",IF(SUM($G266:$L266)=0,0,$E266*K266/SUM($G266:$L266)),$E266/COUNTA(Setup!$A$14:$A$19))),2))</f>
        <v/>
      </c>
      <c r="R266" s="9">
        <f>IF(OR($E266="",R$2=""),"",ROUND(IF($F266="Rent shares",$E266*Setup!$B$19,IF($F266="Custom",IF(SUM($G266:$L266)=0,0,$E266*L266/SUM($G266:$L266)),$E266/COUNTA(Setup!$A$14:$A$19))),2))</f>
        <v/>
      </c>
      <c r="S266" s="5">
        <f>IF($E266="","",IF(ABS(SUM(M266:R266)-$E266)&lt;0.02,"OK","CHECK"))</f>
        <v/>
      </c>
      <c r="T266" s="4">
        <f>IF($A266="","",YEAR($A266)*100+MONTH($A266))</f>
        <v/>
      </c>
    </row>
    <row r="267">
      <c r="A267" s="18" t="n"/>
      <c r="E267" s="6" t="n"/>
      <c r="M267" s="9">
        <f>IF(OR($E267="",M$2=""),"",ROUND(IF($F267="Rent shares",$E267*Setup!$B$14,IF($F267="Custom",IF(SUM($G267:$L267)=0,0,$E267*G267/SUM($G267:$L267)),$E267/COUNTA(Setup!$A$14:$A$19))),2))</f>
        <v/>
      </c>
      <c r="N267" s="9">
        <f>IF(OR($E267="",N$2=""),"",ROUND(IF($F267="Rent shares",$E267*Setup!$B$15,IF($F267="Custom",IF(SUM($G267:$L267)=0,0,$E267*H267/SUM($G267:$L267)),$E267/COUNTA(Setup!$A$14:$A$19))),2))</f>
        <v/>
      </c>
      <c r="O267" s="9">
        <f>IF(OR($E267="",O$2=""),"",ROUND(IF($F267="Rent shares",$E267*Setup!$B$16,IF($F267="Custom",IF(SUM($G267:$L267)=0,0,$E267*I267/SUM($G267:$L267)),$E267/COUNTA(Setup!$A$14:$A$19))),2))</f>
        <v/>
      </c>
      <c r="P267" s="9">
        <f>IF(OR($E267="",P$2=""),"",ROUND(IF($F267="Rent shares",$E267*Setup!$B$17,IF($F267="Custom",IF(SUM($G267:$L267)=0,0,$E267*J267/SUM($G267:$L267)),$E267/COUNTA(Setup!$A$14:$A$19))),2))</f>
        <v/>
      </c>
      <c r="Q267" s="9">
        <f>IF(OR($E267="",Q$2=""),"",ROUND(IF($F267="Rent shares",$E267*Setup!$B$18,IF($F267="Custom",IF(SUM($G267:$L267)=0,0,$E267*K267/SUM($G267:$L267)),$E267/COUNTA(Setup!$A$14:$A$19))),2))</f>
        <v/>
      </c>
      <c r="R267" s="9">
        <f>IF(OR($E267="",R$2=""),"",ROUND(IF($F267="Rent shares",$E267*Setup!$B$19,IF($F267="Custom",IF(SUM($G267:$L267)=0,0,$E267*L267/SUM($G267:$L267)),$E267/COUNTA(Setup!$A$14:$A$19))),2))</f>
        <v/>
      </c>
      <c r="S267" s="5">
        <f>IF($E267="","",IF(ABS(SUM(M267:R267)-$E267)&lt;0.02,"OK","CHECK"))</f>
        <v/>
      </c>
      <c r="T267" s="4">
        <f>IF($A267="","",YEAR($A267)*100+MONTH($A267))</f>
        <v/>
      </c>
    </row>
    <row r="268">
      <c r="A268" s="18" t="n"/>
      <c r="E268" s="6" t="n"/>
      <c r="M268" s="9">
        <f>IF(OR($E268="",M$2=""),"",ROUND(IF($F268="Rent shares",$E268*Setup!$B$14,IF($F268="Custom",IF(SUM($G268:$L268)=0,0,$E268*G268/SUM($G268:$L268)),$E268/COUNTA(Setup!$A$14:$A$19))),2))</f>
        <v/>
      </c>
      <c r="N268" s="9">
        <f>IF(OR($E268="",N$2=""),"",ROUND(IF($F268="Rent shares",$E268*Setup!$B$15,IF($F268="Custom",IF(SUM($G268:$L268)=0,0,$E268*H268/SUM($G268:$L268)),$E268/COUNTA(Setup!$A$14:$A$19))),2))</f>
        <v/>
      </c>
      <c r="O268" s="9">
        <f>IF(OR($E268="",O$2=""),"",ROUND(IF($F268="Rent shares",$E268*Setup!$B$16,IF($F268="Custom",IF(SUM($G268:$L268)=0,0,$E268*I268/SUM($G268:$L268)),$E268/COUNTA(Setup!$A$14:$A$19))),2))</f>
        <v/>
      </c>
      <c r="P268" s="9">
        <f>IF(OR($E268="",P$2=""),"",ROUND(IF($F268="Rent shares",$E268*Setup!$B$17,IF($F268="Custom",IF(SUM($G268:$L268)=0,0,$E268*J268/SUM($G268:$L268)),$E268/COUNTA(Setup!$A$14:$A$19))),2))</f>
        <v/>
      </c>
      <c r="Q268" s="9">
        <f>IF(OR($E268="",Q$2=""),"",ROUND(IF($F268="Rent shares",$E268*Setup!$B$18,IF($F268="Custom",IF(SUM($G268:$L268)=0,0,$E268*K268/SUM($G268:$L268)),$E268/COUNTA(Setup!$A$14:$A$19))),2))</f>
        <v/>
      </c>
      <c r="R268" s="9">
        <f>IF(OR($E268="",R$2=""),"",ROUND(IF($F268="Rent shares",$E268*Setup!$B$19,IF($F268="Custom",IF(SUM($G268:$L268)=0,0,$E268*L268/SUM($G268:$L268)),$E268/COUNTA(Setup!$A$14:$A$19))),2))</f>
        <v/>
      </c>
      <c r="S268" s="5">
        <f>IF($E268="","",IF(ABS(SUM(M268:R268)-$E268)&lt;0.02,"OK","CHECK"))</f>
        <v/>
      </c>
      <c r="T268" s="4">
        <f>IF($A268="","",YEAR($A268)*100+MONTH($A268))</f>
        <v/>
      </c>
    </row>
    <row r="269">
      <c r="A269" s="18" t="n"/>
      <c r="E269" s="6" t="n"/>
      <c r="M269" s="9">
        <f>IF(OR($E269="",M$2=""),"",ROUND(IF($F269="Rent shares",$E269*Setup!$B$14,IF($F269="Custom",IF(SUM($G269:$L269)=0,0,$E269*G269/SUM($G269:$L269)),$E269/COUNTA(Setup!$A$14:$A$19))),2))</f>
        <v/>
      </c>
      <c r="N269" s="9">
        <f>IF(OR($E269="",N$2=""),"",ROUND(IF($F269="Rent shares",$E269*Setup!$B$15,IF($F269="Custom",IF(SUM($G269:$L269)=0,0,$E269*H269/SUM($G269:$L269)),$E269/COUNTA(Setup!$A$14:$A$19))),2))</f>
        <v/>
      </c>
      <c r="O269" s="9">
        <f>IF(OR($E269="",O$2=""),"",ROUND(IF($F269="Rent shares",$E269*Setup!$B$16,IF($F269="Custom",IF(SUM($G269:$L269)=0,0,$E269*I269/SUM($G269:$L269)),$E269/COUNTA(Setup!$A$14:$A$19))),2))</f>
        <v/>
      </c>
      <c r="P269" s="9">
        <f>IF(OR($E269="",P$2=""),"",ROUND(IF($F269="Rent shares",$E269*Setup!$B$17,IF($F269="Custom",IF(SUM($G269:$L269)=0,0,$E269*J269/SUM($G269:$L269)),$E269/COUNTA(Setup!$A$14:$A$19))),2))</f>
        <v/>
      </c>
      <c r="Q269" s="9">
        <f>IF(OR($E269="",Q$2=""),"",ROUND(IF($F269="Rent shares",$E269*Setup!$B$18,IF($F269="Custom",IF(SUM($G269:$L269)=0,0,$E269*K269/SUM($G269:$L269)),$E269/COUNTA(Setup!$A$14:$A$19))),2))</f>
        <v/>
      </c>
      <c r="R269" s="9">
        <f>IF(OR($E269="",R$2=""),"",ROUND(IF($F269="Rent shares",$E269*Setup!$B$19,IF($F269="Custom",IF(SUM($G269:$L269)=0,0,$E269*L269/SUM($G269:$L269)),$E269/COUNTA(Setup!$A$14:$A$19))),2))</f>
        <v/>
      </c>
      <c r="S269" s="5">
        <f>IF($E269="","",IF(ABS(SUM(M269:R269)-$E269)&lt;0.02,"OK","CHECK"))</f>
        <v/>
      </c>
      <c r="T269" s="4">
        <f>IF($A269="","",YEAR($A269)*100+MONTH($A269))</f>
        <v/>
      </c>
    </row>
    <row r="270">
      <c r="A270" s="18" t="n"/>
      <c r="E270" s="6" t="n"/>
      <c r="M270" s="9">
        <f>IF(OR($E270="",M$2=""),"",ROUND(IF($F270="Rent shares",$E270*Setup!$B$14,IF($F270="Custom",IF(SUM($G270:$L270)=0,0,$E270*G270/SUM($G270:$L270)),$E270/COUNTA(Setup!$A$14:$A$19))),2))</f>
        <v/>
      </c>
      <c r="N270" s="9">
        <f>IF(OR($E270="",N$2=""),"",ROUND(IF($F270="Rent shares",$E270*Setup!$B$15,IF($F270="Custom",IF(SUM($G270:$L270)=0,0,$E270*H270/SUM($G270:$L270)),$E270/COUNTA(Setup!$A$14:$A$19))),2))</f>
        <v/>
      </c>
      <c r="O270" s="9">
        <f>IF(OR($E270="",O$2=""),"",ROUND(IF($F270="Rent shares",$E270*Setup!$B$16,IF($F270="Custom",IF(SUM($G270:$L270)=0,0,$E270*I270/SUM($G270:$L270)),$E270/COUNTA(Setup!$A$14:$A$19))),2))</f>
        <v/>
      </c>
      <c r="P270" s="9">
        <f>IF(OR($E270="",P$2=""),"",ROUND(IF($F270="Rent shares",$E270*Setup!$B$17,IF($F270="Custom",IF(SUM($G270:$L270)=0,0,$E270*J270/SUM($G270:$L270)),$E270/COUNTA(Setup!$A$14:$A$19))),2))</f>
        <v/>
      </c>
      <c r="Q270" s="9">
        <f>IF(OR($E270="",Q$2=""),"",ROUND(IF($F270="Rent shares",$E270*Setup!$B$18,IF($F270="Custom",IF(SUM($G270:$L270)=0,0,$E270*K270/SUM($G270:$L270)),$E270/COUNTA(Setup!$A$14:$A$19))),2))</f>
        <v/>
      </c>
      <c r="R270" s="9">
        <f>IF(OR($E270="",R$2=""),"",ROUND(IF($F270="Rent shares",$E270*Setup!$B$19,IF($F270="Custom",IF(SUM($G270:$L270)=0,0,$E270*L270/SUM($G270:$L270)),$E270/COUNTA(Setup!$A$14:$A$19))),2))</f>
        <v/>
      </c>
      <c r="S270" s="5">
        <f>IF($E270="","",IF(ABS(SUM(M270:R270)-$E270)&lt;0.02,"OK","CHECK"))</f>
        <v/>
      </c>
      <c r="T270" s="4">
        <f>IF($A270="","",YEAR($A270)*100+MONTH($A270))</f>
        <v/>
      </c>
    </row>
    <row r="271">
      <c r="A271" s="18" t="n"/>
      <c r="E271" s="6" t="n"/>
      <c r="M271" s="9">
        <f>IF(OR($E271="",M$2=""),"",ROUND(IF($F271="Rent shares",$E271*Setup!$B$14,IF($F271="Custom",IF(SUM($G271:$L271)=0,0,$E271*G271/SUM($G271:$L271)),$E271/COUNTA(Setup!$A$14:$A$19))),2))</f>
        <v/>
      </c>
      <c r="N271" s="9">
        <f>IF(OR($E271="",N$2=""),"",ROUND(IF($F271="Rent shares",$E271*Setup!$B$15,IF($F271="Custom",IF(SUM($G271:$L271)=0,0,$E271*H271/SUM($G271:$L271)),$E271/COUNTA(Setup!$A$14:$A$19))),2))</f>
        <v/>
      </c>
      <c r="O271" s="9">
        <f>IF(OR($E271="",O$2=""),"",ROUND(IF($F271="Rent shares",$E271*Setup!$B$16,IF($F271="Custom",IF(SUM($G271:$L271)=0,0,$E271*I271/SUM($G271:$L271)),$E271/COUNTA(Setup!$A$14:$A$19))),2))</f>
        <v/>
      </c>
      <c r="P271" s="9">
        <f>IF(OR($E271="",P$2=""),"",ROUND(IF($F271="Rent shares",$E271*Setup!$B$17,IF($F271="Custom",IF(SUM($G271:$L271)=0,0,$E271*J271/SUM($G271:$L271)),$E271/COUNTA(Setup!$A$14:$A$19))),2))</f>
        <v/>
      </c>
      <c r="Q271" s="9">
        <f>IF(OR($E271="",Q$2=""),"",ROUND(IF($F271="Rent shares",$E271*Setup!$B$18,IF($F271="Custom",IF(SUM($G271:$L271)=0,0,$E271*K271/SUM($G271:$L271)),$E271/COUNTA(Setup!$A$14:$A$19))),2))</f>
        <v/>
      </c>
      <c r="R271" s="9">
        <f>IF(OR($E271="",R$2=""),"",ROUND(IF($F271="Rent shares",$E271*Setup!$B$19,IF($F271="Custom",IF(SUM($G271:$L271)=0,0,$E271*L271/SUM($G271:$L271)),$E271/COUNTA(Setup!$A$14:$A$19))),2))</f>
        <v/>
      </c>
      <c r="S271" s="5">
        <f>IF($E271="","",IF(ABS(SUM(M271:R271)-$E271)&lt;0.02,"OK","CHECK"))</f>
        <v/>
      </c>
      <c r="T271" s="4">
        <f>IF($A271="","",YEAR($A271)*100+MONTH($A271))</f>
        <v/>
      </c>
    </row>
    <row r="272">
      <c r="A272" s="18" t="n"/>
      <c r="E272" s="6" t="n"/>
      <c r="M272" s="9">
        <f>IF(OR($E272="",M$2=""),"",ROUND(IF($F272="Rent shares",$E272*Setup!$B$14,IF($F272="Custom",IF(SUM($G272:$L272)=0,0,$E272*G272/SUM($G272:$L272)),$E272/COUNTA(Setup!$A$14:$A$19))),2))</f>
        <v/>
      </c>
      <c r="N272" s="9">
        <f>IF(OR($E272="",N$2=""),"",ROUND(IF($F272="Rent shares",$E272*Setup!$B$15,IF($F272="Custom",IF(SUM($G272:$L272)=0,0,$E272*H272/SUM($G272:$L272)),$E272/COUNTA(Setup!$A$14:$A$19))),2))</f>
        <v/>
      </c>
      <c r="O272" s="9">
        <f>IF(OR($E272="",O$2=""),"",ROUND(IF($F272="Rent shares",$E272*Setup!$B$16,IF($F272="Custom",IF(SUM($G272:$L272)=0,0,$E272*I272/SUM($G272:$L272)),$E272/COUNTA(Setup!$A$14:$A$19))),2))</f>
        <v/>
      </c>
      <c r="P272" s="9">
        <f>IF(OR($E272="",P$2=""),"",ROUND(IF($F272="Rent shares",$E272*Setup!$B$17,IF($F272="Custom",IF(SUM($G272:$L272)=0,0,$E272*J272/SUM($G272:$L272)),$E272/COUNTA(Setup!$A$14:$A$19))),2))</f>
        <v/>
      </c>
      <c r="Q272" s="9">
        <f>IF(OR($E272="",Q$2=""),"",ROUND(IF($F272="Rent shares",$E272*Setup!$B$18,IF($F272="Custom",IF(SUM($G272:$L272)=0,0,$E272*K272/SUM($G272:$L272)),$E272/COUNTA(Setup!$A$14:$A$19))),2))</f>
        <v/>
      </c>
      <c r="R272" s="9">
        <f>IF(OR($E272="",R$2=""),"",ROUND(IF($F272="Rent shares",$E272*Setup!$B$19,IF($F272="Custom",IF(SUM($G272:$L272)=0,0,$E272*L272/SUM($G272:$L272)),$E272/COUNTA(Setup!$A$14:$A$19))),2))</f>
        <v/>
      </c>
      <c r="S272" s="5">
        <f>IF($E272="","",IF(ABS(SUM(M272:R272)-$E272)&lt;0.02,"OK","CHECK"))</f>
        <v/>
      </c>
      <c r="T272" s="4">
        <f>IF($A272="","",YEAR($A272)*100+MONTH($A272))</f>
        <v/>
      </c>
    </row>
    <row r="273">
      <c r="A273" s="18" t="n"/>
      <c r="E273" s="6" t="n"/>
      <c r="M273" s="9">
        <f>IF(OR($E273="",M$2=""),"",ROUND(IF($F273="Rent shares",$E273*Setup!$B$14,IF($F273="Custom",IF(SUM($G273:$L273)=0,0,$E273*G273/SUM($G273:$L273)),$E273/COUNTA(Setup!$A$14:$A$19))),2))</f>
        <v/>
      </c>
      <c r="N273" s="9">
        <f>IF(OR($E273="",N$2=""),"",ROUND(IF($F273="Rent shares",$E273*Setup!$B$15,IF($F273="Custom",IF(SUM($G273:$L273)=0,0,$E273*H273/SUM($G273:$L273)),$E273/COUNTA(Setup!$A$14:$A$19))),2))</f>
        <v/>
      </c>
      <c r="O273" s="9">
        <f>IF(OR($E273="",O$2=""),"",ROUND(IF($F273="Rent shares",$E273*Setup!$B$16,IF($F273="Custom",IF(SUM($G273:$L273)=0,0,$E273*I273/SUM($G273:$L273)),$E273/COUNTA(Setup!$A$14:$A$19))),2))</f>
        <v/>
      </c>
      <c r="P273" s="9">
        <f>IF(OR($E273="",P$2=""),"",ROUND(IF($F273="Rent shares",$E273*Setup!$B$17,IF($F273="Custom",IF(SUM($G273:$L273)=0,0,$E273*J273/SUM($G273:$L273)),$E273/COUNTA(Setup!$A$14:$A$19))),2))</f>
        <v/>
      </c>
      <c r="Q273" s="9">
        <f>IF(OR($E273="",Q$2=""),"",ROUND(IF($F273="Rent shares",$E273*Setup!$B$18,IF($F273="Custom",IF(SUM($G273:$L273)=0,0,$E273*K273/SUM($G273:$L273)),$E273/COUNTA(Setup!$A$14:$A$19))),2))</f>
        <v/>
      </c>
      <c r="R273" s="9">
        <f>IF(OR($E273="",R$2=""),"",ROUND(IF($F273="Rent shares",$E273*Setup!$B$19,IF($F273="Custom",IF(SUM($G273:$L273)=0,0,$E273*L273/SUM($G273:$L273)),$E273/COUNTA(Setup!$A$14:$A$19))),2))</f>
        <v/>
      </c>
      <c r="S273" s="5">
        <f>IF($E273="","",IF(ABS(SUM(M273:R273)-$E273)&lt;0.02,"OK","CHECK"))</f>
        <v/>
      </c>
      <c r="T273" s="4">
        <f>IF($A273="","",YEAR($A273)*100+MONTH($A273))</f>
        <v/>
      </c>
    </row>
    <row r="274">
      <c r="A274" s="18" t="n"/>
      <c r="E274" s="6" t="n"/>
      <c r="M274" s="9">
        <f>IF(OR($E274="",M$2=""),"",ROUND(IF($F274="Rent shares",$E274*Setup!$B$14,IF($F274="Custom",IF(SUM($G274:$L274)=0,0,$E274*G274/SUM($G274:$L274)),$E274/COUNTA(Setup!$A$14:$A$19))),2))</f>
        <v/>
      </c>
      <c r="N274" s="9">
        <f>IF(OR($E274="",N$2=""),"",ROUND(IF($F274="Rent shares",$E274*Setup!$B$15,IF($F274="Custom",IF(SUM($G274:$L274)=0,0,$E274*H274/SUM($G274:$L274)),$E274/COUNTA(Setup!$A$14:$A$19))),2))</f>
        <v/>
      </c>
      <c r="O274" s="9">
        <f>IF(OR($E274="",O$2=""),"",ROUND(IF($F274="Rent shares",$E274*Setup!$B$16,IF($F274="Custom",IF(SUM($G274:$L274)=0,0,$E274*I274/SUM($G274:$L274)),$E274/COUNTA(Setup!$A$14:$A$19))),2))</f>
        <v/>
      </c>
      <c r="P274" s="9">
        <f>IF(OR($E274="",P$2=""),"",ROUND(IF($F274="Rent shares",$E274*Setup!$B$17,IF($F274="Custom",IF(SUM($G274:$L274)=0,0,$E274*J274/SUM($G274:$L274)),$E274/COUNTA(Setup!$A$14:$A$19))),2))</f>
        <v/>
      </c>
      <c r="Q274" s="9">
        <f>IF(OR($E274="",Q$2=""),"",ROUND(IF($F274="Rent shares",$E274*Setup!$B$18,IF($F274="Custom",IF(SUM($G274:$L274)=0,0,$E274*K274/SUM($G274:$L274)),$E274/COUNTA(Setup!$A$14:$A$19))),2))</f>
        <v/>
      </c>
      <c r="R274" s="9">
        <f>IF(OR($E274="",R$2=""),"",ROUND(IF($F274="Rent shares",$E274*Setup!$B$19,IF($F274="Custom",IF(SUM($G274:$L274)=0,0,$E274*L274/SUM($G274:$L274)),$E274/COUNTA(Setup!$A$14:$A$19))),2))</f>
        <v/>
      </c>
      <c r="S274" s="5">
        <f>IF($E274="","",IF(ABS(SUM(M274:R274)-$E274)&lt;0.02,"OK","CHECK"))</f>
        <v/>
      </c>
      <c r="T274" s="4">
        <f>IF($A274="","",YEAR($A274)*100+MONTH($A274))</f>
        <v/>
      </c>
    </row>
    <row r="275">
      <c r="A275" s="18" t="n"/>
      <c r="E275" s="6" t="n"/>
      <c r="M275" s="9">
        <f>IF(OR($E275="",M$2=""),"",ROUND(IF($F275="Rent shares",$E275*Setup!$B$14,IF($F275="Custom",IF(SUM($G275:$L275)=0,0,$E275*G275/SUM($G275:$L275)),$E275/COUNTA(Setup!$A$14:$A$19))),2))</f>
        <v/>
      </c>
      <c r="N275" s="9">
        <f>IF(OR($E275="",N$2=""),"",ROUND(IF($F275="Rent shares",$E275*Setup!$B$15,IF($F275="Custom",IF(SUM($G275:$L275)=0,0,$E275*H275/SUM($G275:$L275)),$E275/COUNTA(Setup!$A$14:$A$19))),2))</f>
        <v/>
      </c>
      <c r="O275" s="9">
        <f>IF(OR($E275="",O$2=""),"",ROUND(IF($F275="Rent shares",$E275*Setup!$B$16,IF($F275="Custom",IF(SUM($G275:$L275)=0,0,$E275*I275/SUM($G275:$L275)),$E275/COUNTA(Setup!$A$14:$A$19))),2))</f>
        <v/>
      </c>
      <c r="P275" s="9">
        <f>IF(OR($E275="",P$2=""),"",ROUND(IF($F275="Rent shares",$E275*Setup!$B$17,IF($F275="Custom",IF(SUM($G275:$L275)=0,0,$E275*J275/SUM($G275:$L275)),$E275/COUNTA(Setup!$A$14:$A$19))),2))</f>
        <v/>
      </c>
      <c r="Q275" s="9">
        <f>IF(OR($E275="",Q$2=""),"",ROUND(IF($F275="Rent shares",$E275*Setup!$B$18,IF($F275="Custom",IF(SUM($G275:$L275)=0,0,$E275*K275/SUM($G275:$L275)),$E275/COUNTA(Setup!$A$14:$A$19))),2))</f>
        <v/>
      </c>
      <c r="R275" s="9">
        <f>IF(OR($E275="",R$2=""),"",ROUND(IF($F275="Rent shares",$E275*Setup!$B$19,IF($F275="Custom",IF(SUM($G275:$L275)=0,0,$E275*L275/SUM($G275:$L275)),$E275/COUNTA(Setup!$A$14:$A$19))),2))</f>
        <v/>
      </c>
      <c r="S275" s="5">
        <f>IF($E275="","",IF(ABS(SUM(M275:R275)-$E275)&lt;0.02,"OK","CHECK"))</f>
        <v/>
      </c>
      <c r="T275" s="4">
        <f>IF($A275="","",YEAR($A275)*100+MONTH($A275))</f>
        <v/>
      </c>
    </row>
    <row r="276">
      <c r="A276" s="18" t="n"/>
      <c r="E276" s="6" t="n"/>
      <c r="M276" s="9">
        <f>IF(OR($E276="",M$2=""),"",ROUND(IF($F276="Rent shares",$E276*Setup!$B$14,IF($F276="Custom",IF(SUM($G276:$L276)=0,0,$E276*G276/SUM($G276:$L276)),$E276/COUNTA(Setup!$A$14:$A$19))),2))</f>
        <v/>
      </c>
      <c r="N276" s="9">
        <f>IF(OR($E276="",N$2=""),"",ROUND(IF($F276="Rent shares",$E276*Setup!$B$15,IF($F276="Custom",IF(SUM($G276:$L276)=0,0,$E276*H276/SUM($G276:$L276)),$E276/COUNTA(Setup!$A$14:$A$19))),2))</f>
        <v/>
      </c>
      <c r="O276" s="9">
        <f>IF(OR($E276="",O$2=""),"",ROUND(IF($F276="Rent shares",$E276*Setup!$B$16,IF($F276="Custom",IF(SUM($G276:$L276)=0,0,$E276*I276/SUM($G276:$L276)),$E276/COUNTA(Setup!$A$14:$A$19))),2))</f>
        <v/>
      </c>
      <c r="P276" s="9">
        <f>IF(OR($E276="",P$2=""),"",ROUND(IF($F276="Rent shares",$E276*Setup!$B$17,IF($F276="Custom",IF(SUM($G276:$L276)=0,0,$E276*J276/SUM($G276:$L276)),$E276/COUNTA(Setup!$A$14:$A$19))),2))</f>
        <v/>
      </c>
      <c r="Q276" s="9">
        <f>IF(OR($E276="",Q$2=""),"",ROUND(IF($F276="Rent shares",$E276*Setup!$B$18,IF($F276="Custom",IF(SUM($G276:$L276)=0,0,$E276*K276/SUM($G276:$L276)),$E276/COUNTA(Setup!$A$14:$A$19))),2))</f>
        <v/>
      </c>
      <c r="R276" s="9">
        <f>IF(OR($E276="",R$2=""),"",ROUND(IF($F276="Rent shares",$E276*Setup!$B$19,IF($F276="Custom",IF(SUM($G276:$L276)=0,0,$E276*L276/SUM($G276:$L276)),$E276/COUNTA(Setup!$A$14:$A$19))),2))</f>
        <v/>
      </c>
      <c r="S276" s="5">
        <f>IF($E276="","",IF(ABS(SUM(M276:R276)-$E276)&lt;0.02,"OK","CHECK"))</f>
        <v/>
      </c>
      <c r="T276" s="4">
        <f>IF($A276="","",YEAR($A276)*100+MONTH($A276))</f>
        <v/>
      </c>
    </row>
    <row r="277">
      <c r="A277" s="18" t="n"/>
      <c r="E277" s="6" t="n"/>
      <c r="M277" s="9">
        <f>IF(OR($E277="",M$2=""),"",ROUND(IF($F277="Rent shares",$E277*Setup!$B$14,IF($F277="Custom",IF(SUM($G277:$L277)=0,0,$E277*G277/SUM($G277:$L277)),$E277/COUNTA(Setup!$A$14:$A$19))),2))</f>
        <v/>
      </c>
      <c r="N277" s="9">
        <f>IF(OR($E277="",N$2=""),"",ROUND(IF($F277="Rent shares",$E277*Setup!$B$15,IF($F277="Custom",IF(SUM($G277:$L277)=0,0,$E277*H277/SUM($G277:$L277)),$E277/COUNTA(Setup!$A$14:$A$19))),2))</f>
        <v/>
      </c>
      <c r="O277" s="9">
        <f>IF(OR($E277="",O$2=""),"",ROUND(IF($F277="Rent shares",$E277*Setup!$B$16,IF($F277="Custom",IF(SUM($G277:$L277)=0,0,$E277*I277/SUM($G277:$L277)),$E277/COUNTA(Setup!$A$14:$A$19))),2))</f>
        <v/>
      </c>
      <c r="P277" s="9">
        <f>IF(OR($E277="",P$2=""),"",ROUND(IF($F277="Rent shares",$E277*Setup!$B$17,IF($F277="Custom",IF(SUM($G277:$L277)=0,0,$E277*J277/SUM($G277:$L277)),$E277/COUNTA(Setup!$A$14:$A$19))),2))</f>
        <v/>
      </c>
      <c r="Q277" s="9">
        <f>IF(OR($E277="",Q$2=""),"",ROUND(IF($F277="Rent shares",$E277*Setup!$B$18,IF($F277="Custom",IF(SUM($G277:$L277)=0,0,$E277*K277/SUM($G277:$L277)),$E277/COUNTA(Setup!$A$14:$A$19))),2))</f>
        <v/>
      </c>
      <c r="R277" s="9">
        <f>IF(OR($E277="",R$2=""),"",ROUND(IF($F277="Rent shares",$E277*Setup!$B$19,IF($F277="Custom",IF(SUM($G277:$L277)=0,0,$E277*L277/SUM($G277:$L277)),$E277/COUNTA(Setup!$A$14:$A$19))),2))</f>
        <v/>
      </c>
      <c r="S277" s="5">
        <f>IF($E277="","",IF(ABS(SUM(M277:R277)-$E277)&lt;0.02,"OK","CHECK"))</f>
        <v/>
      </c>
      <c r="T277" s="4">
        <f>IF($A277="","",YEAR($A277)*100+MONTH($A277))</f>
        <v/>
      </c>
    </row>
    <row r="278">
      <c r="A278" s="18" t="n"/>
      <c r="E278" s="6" t="n"/>
      <c r="M278" s="9">
        <f>IF(OR($E278="",M$2=""),"",ROUND(IF($F278="Rent shares",$E278*Setup!$B$14,IF($F278="Custom",IF(SUM($G278:$L278)=0,0,$E278*G278/SUM($G278:$L278)),$E278/COUNTA(Setup!$A$14:$A$19))),2))</f>
        <v/>
      </c>
      <c r="N278" s="9">
        <f>IF(OR($E278="",N$2=""),"",ROUND(IF($F278="Rent shares",$E278*Setup!$B$15,IF($F278="Custom",IF(SUM($G278:$L278)=0,0,$E278*H278/SUM($G278:$L278)),$E278/COUNTA(Setup!$A$14:$A$19))),2))</f>
        <v/>
      </c>
      <c r="O278" s="9">
        <f>IF(OR($E278="",O$2=""),"",ROUND(IF($F278="Rent shares",$E278*Setup!$B$16,IF($F278="Custom",IF(SUM($G278:$L278)=0,0,$E278*I278/SUM($G278:$L278)),$E278/COUNTA(Setup!$A$14:$A$19))),2))</f>
        <v/>
      </c>
      <c r="P278" s="9">
        <f>IF(OR($E278="",P$2=""),"",ROUND(IF($F278="Rent shares",$E278*Setup!$B$17,IF($F278="Custom",IF(SUM($G278:$L278)=0,0,$E278*J278/SUM($G278:$L278)),$E278/COUNTA(Setup!$A$14:$A$19))),2))</f>
        <v/>
      </c>
      <c r="Q278" s="9">
        <f>IF(OR($E278="",Q$2=""),"",ROUND(IF($F278="Rent shares",$E278*Setup!$B$18,IF($F278="Custom",IF(SUM($G278:$L278)=0,0,$E278*K278/SUM($G278:$L278)),$E278/COUNTA(Setup!$A$14:$A$19))),2))</f>
        <v/>
      </c>
      <c r="R278" s="9">
        <f>IF(OR($E278="",R$2=""),"",ROUND(IF($F278="Rent shares",$E278*Setup!$B$19,IF($F278="Custom",IF(SUM($G278:$L278)=0,0,$E278*L278/SUM($G278:$L278)),$E278/COUNTA(Setup!$A$14:$A$19))),2))</f>
        <v/>
      </c>
      <c r="S278" s="5">
        <f>IF($E278="","",IF(ABS(SUM(M278:R278)-$E278)&lt;0.02,"OK","CHECK"))</f>
        <v/>
      </c>
      <c r="T278" s="4">
        <f>IF($A278="","",YEAR($A278)*100+MONTH($A278))</f>
        <v/>
      </c>
    </row>
    <row r="279">
      <c r="A279" s="18" t="n"/>
      <c r="E279" s="6" t="n"/>
      <c r="M279" s="9">
        <f>IF(OR($E279="",M$2=""),"",ROUND(IF($F279="Rent shares",$E279*Setup!$B$14,IF($F279="Custom",IF(SUM($G279:$L279)=0,0,$E279*G279/SUM($G279:$L279)),$E279/COUNTA(Setup!$A$14:$A$19))),2))</f>
        <v/>
      </c>
      <c r="N279" s="9">
        <f>IF(OR($E279="",N$2=""),"",ROUND(IF($F279="Rent shares",$E279*Setup!$B$15,IF($F279="Custom",IF(SUM($G279:$L279)=0,0,$E279*H279/SUM($G279:$L279)),$E279/COUNTA(Setup!$A$14:$A$19))),2))</f>
        <v/>
      </c>
      <c r="O279" s="9">
        <f>IF(OR($E279="",O$2=""),"",ROUND(IF($F279="Rent shares",$E279*Setup!$B$16,IF($F279="Custom",IF(SUM($G279:$L279)=0,0,$E279*I279/SUM($G279:$L279)),$E279/COUNTA(Setup!$A$14:$A$19))),2))</f>
        <v/>
      </c>
      <c r="P279" s="9">
        <f>IF(OR($E279="",P$2=""),"",ROUND(IF($F279="Rent shares",$E279*Setup!$B$17,IF($F279="Custom",IF(SUM($G279:$L279)=0,0,$E279*J279/SUM($G279:$L279)),$E279/COUNTA(Setup!$A$14:$A$19))),2))</f>
        <v/>
      </c>
      <c r="Q279" s="9">
        <f>IF(OR($E279="",Q$2=""),"",ROUND(IF($F279="Rent shares",$E279*Setup!$B$18,IF($F279="Custom",IF(SUM($G279:$L279)=0,0,$E279*K279/SUM($G279:$L279)),$E279/COUNTA(Setup!$A$14:$A$19))),2))</f>
        <v/>
      </c>
      <c r="R279" s="9">
        <f>IF(OR($E279="",R$2=""),"",ROUND(IF($F279="Rent shares",$E279*Setup!$B$19,IF($F279="Custom",IF(SUM($G279:$L279)=0,0,$E279*L279/SUM($G279:$L279)),$E279/COUNTA(Setup!$A$14:$A$19))),2))</f>
        <v/>
      </c>
      <c r="S279" s="5">
        <f>IF($E279="","",IF(ABS(SUM(M279:R279)-$E279)&lt;0.02,"OK","CHECK"))</f>
        <v/>
      </c>
      <c r="T279" s="4">
        <f>IF($A279="","",YEAR($A279)*100+MONTH($A279))</f>
        <v/>
      </c>
    </row>
    <row r="280">
      <c r="A280" s="18" t="n"/>
      <c r="E280" s="6" t="n"/>
      <c r="M280" s="9">
        <f>IF(OR($E280="",M$2=""),"",ROUND(IF($F280="Rent shares",$E280*Setup!$B$14,IF($F280="Custom",IF(SUM($G280:$L280)=0,0,$E280*G280/SUM($G280:$L280)),$E280/COUNTA(Setup!$A$14:$A$19))),2))</f>
        <v/>
      </c>
      <c r="N280" s="9">
        <f>IF(OR($E280="",N$2=""),"",ROUND(IF($F280="Rent shares",$E280*Setup!$B$15,IF($F280="Custom",IF(SUM($G280:$L280)=0,0,$E280*H280/SUM($G280:$L280)),$E280/COUNTA(Setup!$A$14:$A$19))),2))</f>
        <v/>
      </c>
      <c r="O280" s="9">
        <f>IF(OR($E280="",O$2=""),"",ROUND(IF($F280="Rent shares",$E280*Setup!$B$16,IF($F280="Custom",IF(SUM($G280:$L280)=0,0,$E280*I280/SUM($G280:$L280)),$E280/COUNTA(Setup!$A$14:$A$19))),2))</f>
        <v/>
      </c>
      <c r="P280" s="9">
        <f>IF(OR($E280="",P$2=""),"",ROUND(IF($F280="Rent shares",$E280*Setup!$B$17,IF($F280="Custom",IF(SUM($G280:$L280)=0,0,$E280*J280/SUM($G280:$L280)),$E280/COUNTA(Setup!$A$14:$A$19))),2))</f>
        <v/>
      </c>
      <c r="Q280" s="9">
        <f>IF(OR($E280="",Q$2=""),"",ROUND(IF($F280="Rent shares",$E280*Setup!$B$18,IF($F280="Custom",IF(SUM($G280:$L280)=0,0,$E280*K280/SUM($G280:$L280)),$E280/COUNTA(Setup!$A$14:$A$19))),2))</f>
        <v/>
      </c>
      <c r="R280" s="9">
        <f>IF(OR($E280="",R$2=""),"",ROUND(IF($F280="Rent shares",$E280*Setup!$B$19,IF($F280="Custom",IF(SUM($G280:$L280)=0,0,$E280*L280/SUM($G280:$L280)),$E280/COUNTA(Setup!$A$14:$A$19))),2))</f>
        <v/>
      </c>
      <c r="S280" s="5">
        <f>IF($E280="","",IF(ABS(SUM(M280:R280)-$E280)&lt;0.02,"OK","CHECK"))</f>
        <v/>
      </c>
      <c r="T280" s="4">
        <f>IF($A280="","",YEAR($A280)*100+MONTH($A280))</f>
        <v/>
      </c>
    </row>
    <row r="281">
      <c r="A281" s="18" t="n"/>
      <c r="E281" s="6" t="n"/>
      <c r="M281" s="9">
        <f>IF(OR($E281="",M$2=""),"",ROUND(IF($F281="Rent shares",$E281*Setup!$B$14,IF($F281="Custom",IF(SUM($G281:$L281)=0,0,$E281*G281/SUM($G281:$L281)),$E281/COUNTA(Setup!$A$14:$A$19))),2))</f>
        <v/>
      </c>
      <c r="N281" s="9">
        <f>IF(OR($E281="",N$2=""),"",ROUND(IF($F281="Rent shares",$E281*Setup!$B$15,IF($F281="Custom",IF(SUM($G281:$L281)=0,0,$E281*H281/SUM($G281:$L281)),$E281/COUNTA(Setup!$A$14:$A$19))),2))</f>
        <v/>
      </c>
      <c r="O281" s="9">
        <f>IF(OR($E281="",O$2=""),"",ROUND(IF($F281="Rent shares",$E281*Setup!$B$16,IF($F281="Custom",IF(SUM($G281:$L281)=0,0,$E281*I281/SUM($G281:$L281)),$E281/COUNTA(Setup!$A$14:$A$19))),2))</f>
        <v/>
      </c>
      <c r="P281" s="9">
        <f>IF(OR($E281="",P$2=""),"",ROUND(IF($F281="Rent shares",$E281*Setup!$B$17,IF($F281="Custom",IF(SUM($G281:$L281)=0,0,$E281*J281/SUM($G281:$L281)),$E281/COUNTA(Setup!$A$14:$A$19))),2))</f>
        <v/>
      </c>
      <c r="Q281" s="9">
        <f>IF(OR($E281="",Q$2=""),"",ROUND(IF($F281="Rent shares",$E281*Setup!$B$18,IF($F281="Custom",IF(SUM($G281:$L281)=0,0,$E281*K281/SUM($G281:$L281)),$E281/COUNTA(Setup!$A$14:$A$19))),2))</f>
        <v/>
      </c>
      <c r="R281" s="9">
        <f>IF(OR($E281="",R$2=""),"",ROUND(IF($F281="Rent shares",$E281*Setup!$B$19,IF($F281="Custom",IF(SUM($G281:$L281)=0,0,$E281*L281/SUM($G281:$L281)),$E281/COUNTA(Setup!$A$14:$A$19))),2))</f>
        <v/>
      </c>
      <c r="S281" s="5">
        <f>IF($E281="","",IF(ABS(SUM(M281:R281)-$E281)&lt;0.02,"OK","CHECK"))</f>
        <v/>
      </c>
      <c r="T281" s="4">
        <f>IF($A281="","",YEAR($A281)*100+MONTH($A281))</f>
        <v/>
      </c>
    </row>
    <row r="282">
      <c r="A282" s="18" t="n"/>
      <c r="E282" s="6" t="n"/>
      <c r="M282" s="9">
        <f>IF(OR($E282="",M$2=""),"",ROUND(IF($F282="Rent shares",$E282*Setup!$B$14,IF($F282="Custom",IF(SUM($G282:$L282)=0,0,$E282*G282/SUM($G282:$L282)),$E282/COUNTA(Setup!$A$14:$A$19))),2))</f>
        <v/>
      </c>
      <c r="N282" s="9">
        <f>IF(OR($E282="",N$2=""),"",ROUND(IF($F282="Rent shares",$E282*Setup!$B$15,IF($F282="Custom",IF(SUM($G282:$L282)=0,0,$E282*H282/SUM($G282:$L282)),$E282/COUNTA(Setup!$A$14:$A$19))),2))</f>
        <v/>
      </c>
      <c r="O282" s="9">
        <f>IF(OR($E282="",O$2=""),"",ROUND(IF($F282="Rent shares",$E282*Setup!$B$16,IF($F282="Custom",IF(SUM($G282:$L282)=0,0,$E282*I282/SUM($G282:$L282)),$E282/COUNTA(Setup!$A$14:$A$19))),2))</f>
        <v/>
      </c>
      <c r="P282" s="9">
        <f>IF(OR($E282="",P$2=""),"",ROUND(IF($F282="Rent shares",$E282*Setup!$B$17,IF($F282="Custom",IF(SUM($G282:$L282)=0,0,$E282*J282/SUM($G282:$L282)),$E282/COUNTA(Setup!$A$14:$A$19))),2))</f>
        <v/>
      </c>
      <c r="Q282" s="9">
        <f>IF(OR($E282="",Q$2=""),"",ROUND(IF($F282="Rent shares",$E282*Setup!$B$18,IF($F282="Custom",IF(SUM($G282:$L282)=0,0,$E282*K282/SUM($G282:$L282)),$E282/COUNTA(Setup!$A$14:$A$19))),2))</f>
        <v/>
      </c>
      <c r="R282" s="9">
        <f>IF(OR($E282="",R$2=""),"",ROUND(IF($F282="Rent shares",$E282*Setup!$B$19,IF($F282="Custom",IF(SUM($G282:$L282)=0,0,$E282*L282/SUM($G282:$L282)),$E282/COUNTA(Setup!$A$14:$A$19))),2))</f>
        <v/>
      </c>
      <c r="S282" s="5">
        <f>IF($E282="","",IF(ABS(SUM(M282:R282)-$E282)&lt;0.02,"OK","CHECK"))</f>
        <v/>
      </c>
      <c r="T282" s="4">
        <f>IF($A282="","",YEAR($A282)*100+MONTH($A282))</f>
        <v/>
      </c>
    </row>
    <row r="283">
      <c r="A283" s="18" t="n"/>
      <c r="E283" s="6" t="n"/>
      <c r="M283" s="9">
        <f>IF(OR($E283="",M$2=""),"",ROUND(IF($F283="Rent shares",$E283*Setup!$B$14,IF($F283="Custom",IF(SUM($G283:$L283)=0,0,$E283*G283/SUM($G283:$L283)),$E283/COUNTA(Setup!$A$14:$A$19))),2))</f>
        <v/>
      </c>
      <c r="N283" s="9">
        <f>IF(OR($E283="",N$2=""),"",ROUND(IF($F283="Rent shares",$E283*Setup!$B$15,IF($F283="Custom",IF(SUM($G283:$L283)=0,0,$E283*H283/SUM($G283:$L283)),$E283/COUNTA(Setup!$A$14:$A$19))),2))</f>
        <v/>
      </c>
      <c r="O283" s="9">
        <f>IF(OR($E283="",O$2=""),"",ROUND(IF($F283="Rent shares",$E283*Setup!$B$16,IF($F283="Custom",IF(SUM($G283:$L283)=0,0,$E283*I283/SUM($G283:$L283)),$E283/COUNTA(Setup!$A$14:$A$19))),2))</f>
        <v/>
      </c>
      <c r="P283" s="9">
        <f>IF(OR($E283="",P$2=""),"",ROUND(IF($F283="Rent shares",$E283*Setup!$B$17,IF($F283="Custom",IF(SUM($G283:$L283)=0,0,$E283*J283/SUM($G283:$L283)),$E283/COUNTA(Setup!$A$14:$A$19))),2))</f>
        <v/>
      </c>
      <c r="Q283" s="9">
        <f>IF(OR($E283="",Q$2=""),"",ROUND(IF($F283="Rent shares",$E283*Setup!$B$18,IF($F283="Custom",IF(SUM($G283:$L283)=0,0,$E283*K283/SUM($G283:$L283)),$E283/COUNTA(Setup!$A$14:$A$19))),2))</f>
        <v/>
      </c>
      <c r="R283" s="9">
        <f>IF(OR($E283="",R$2=""),"",ROUND(IF($F283="Rent shares",$E283*Setup!$B$19,IF($F283="Custom",IF(SUM($G283:$L283)=0,0,$E283*L283/SUM($G283:$L283)),$E283/COUNTA(Setup!$A$14:$A$19))),2))</f>
        <v/>
      </c>
      <c r="S283" s="5">
        <f>IF($E283="","",IF(ABS(SUM(M283:R283)-$E283)&lt;0.02,"OK","CHECK"))</f>
        <v/>
      </c>
      <c r="T283" s="4">
        <f>IF($A283="","",YEAR($A283)*100+MONTH($A283))</f>
        <v/>
      </c>
    </row>
    <row r="284">
      <c r="A284" s="18" t="n"/>
      <c r="E284" s="6" t="n"/>
      <c r="M284" s="9">
        <f>IF(OR($E284="",M$2=""),"",ROUND(IF($F284="Rent shares",$E284*Setup!$B$14,IF($F284="Custom",IF(SUM($G284:$L284)=0,0,$E284*G284/SUM($G284:$L284)),$E284/COUNTA(Setup!$A$14:$A$19))),2))</f>
        <v/>
      </c>
      <c r="N284" s="9">
        <f>IF(OR($E284="",N$2=""),"",ROUND(IF($F284="Rent shares",$E284*Setup!$B$15,IF($F284="Custom",IF(SUM($G284:$L284)=0,0,$E284*H284/SUM($G284:$L284)),$E284/COUNTA(Setup!$A$14:$A$19))),2))</f>
        <v/>
      </c>
      <c r="O284" s="9">
        <f>IF(OR($E284="",O$2=""),"",ROUND(IF($F284="Rent shares",$E284*Setup!$B$16,IF($F284="Custom",IF(SUM($G284:$L284)=0,0,$E284*I284/SUM($G284:$L284)),$E284/COUNTA(Setup!$A$14:$A$19))),2))</f>
        <v/>
      </c>
      <c r="P284" s="9">
        <f>IF(OR($E284="",P$2=""),"",ROUND(IF($F284="Rent shares",$E284*Setup!$B$17,IF($F284="Custom",IF(SUM($G284:$L284)=0,0,$E284*J284/SUM($G284:$L284)),$E284/COUNTA(Setup!$A$14:$A$19))),2))</f>
        <v/>
      </c>
      <c r="Q284" s="9">
        <f>IF(OR($E284="",Q$2=""),"",ROUND(IF($F284="Rent shares",$E284*Setup!$B$18,IF($F284="Custom",IF(SUM($G284:$L284)=0,0,$E284*K284/SUM($G284:$L284)),$E284/COUNTA(Setup!$A$14:$A$19))),2))</f>
        <v/>
      </c>
      <c r="R284" s="9">
        <f>IF(OR($E284="",R$2=""),"",ROUND(IF($F284="Rent shares",$E284*Setup!$B$19,IF($F284="Custom",IF(SUM($G284:$L284)=0,0,$E284*L284/SUM($G284:$L284)),$E284/COUNTA(Setup!$A$14:$A$19))),2))</f>
        <v/>
      </c>
      <c r="S284" s="5">
        <f>IF($E284="","",IF(ABS(SUM(M284:R284)-$E284)&lt;0.02,"OK","CHECK"))</f>
        <v/>
      </c>
      <c r="T284" s="4">
        <f>IF($A284="","",YEAR($A284)*100+MONTH($A284))</f>
        <v/>
      </c>
    </row>
    <row r="285">
      <c r="A285" s="18" t="n"/>
      <c r="E285" s="6" t="n"/>
      <c r="M285" s="9">
        <f>IF(OR($E285="",M$2=""),"",ROUND(IF($F285="Rent shares",$E285*Setup!$B$14,IF($F285="Custom",IF(SUM($G285:$L285)=0,0,$E285*G285/SUM($G285:$L285)),$E285/COUNTA(Setup!$A$14:$A$19))),2))</f>
        <v/>
      </c>
      <c r="N285" s="9">
        <f>IF(OR($E285="",N$2=""),"",ROUND(IF($F285="Rent shares",$E285*Setup!$B$15,IF($F285="Custom",IF(SUM($G285:$L285)=0,0,$E285*H285/SUM($G285:$L285)),$E285/COUNTA(Setup!$A$14:$A$19))),2))</f>
        <v/>
      </c>
      <c r="O285" s="9">
        <f>IF(OR($E285="",O$2=""),"",ROUND(IF($F285="Rent shares",$E285*Setup!$B$16,IF($F285="Custom",IF(SUM($G285:$L285)=0,0,$E285*I285/SUM($G285:$L285)),$E285/COUNTA(Setup!$A$14:$A$19))),2))</f>
        <v/>
      </c>
      <c r="P285" s="9">
        <f>IF(OR($E285="",P$2=""),"",ROUND(IF($F285="Rent shares",$E285*Setup!$B$17,IF($F285="Custom",IF(SUM($G285:$L285)=0,0,$E285*J285/SUM($G285:$L285)),$E285/COUNTA(Setup!$A$14:$A$19))),2))</f>
        <v/>
      </c>
      <c r="Q285" s="9">
        <f>IF(OR($E285="",Q$2=""),"",ROUND(IF($F285="Rent shares",$E285*Setup!$B$18,IF($F285="Custom",IF(SUM($G285:$L285)=0,0,$E285*K285/SUM($G285:$L285)),$E285/COUNTA(Setup!$A$14:$A$19))),2))</f>
        <v/>
      </c>
      <c r="R285" s="9">
        <f>IF(OR($E285="",R$2=""),"",ROUND(IF($F285="Rent shares",$E285*Setup!$B$19,IF($F285="Custom",IF(SUM($G285:$L285)=0,0,$E285*L285/SUM($G285:$L285)),$E285/COUNTA(Setup!$A$14:$A$19))),2))</f>
        <v/>
      </c>
      <c r="S285" s="5">
        <f>IF($E285="","",IF(ABS(SUM(M285:R285)-$E285)&lt;0.02,"OK","CHECK"))</f>
        <v/>
      </c>
      <c r="T285" s="4">
        <f>IF($A285="","",YEAR($A285)*100+MONTH($A285))</f>
        <v/>
      </c>
    </row>
    <row r="286">
      <c r="A286" s="18" t="n"/>
      <c r="E286" s="6" t="n"/>
      <c r="M286" s="9">
        <f>IF(OR($E286="",M$2=""),"",ROUND(IF($F286="Rent shares",$E286*Setup!$B$14,IF($F286="Custom",IF(SUM($G286:$L286)=0,0,$E286*G286/SUM($G286:$L286)),$E286/COUNTA(Setup!$A$14:$A$19))),2))</f>
        <v/>
      </c>
      <c r="N286" s="9">
        <f>IF(OR($E286="",N$2=""),"",ROUND(IF($F286="Rent shares",$E286*Setup!$B$15,IF($F286="Custom",IF(SUM($G286:$L286)=0,0,$E286*H286/SUM($G286:$L286)),$E286/COUNTA(Setup!$A$14:$A$19))),2))</f>
        <v/>
      </c>
      <c r="O286" s="9">
        <f>IF(OR($E286="",O$2=""),"",ROUND(IF($F286="Rent shares",$E286*Setup!$B$16,IF($F286="Custom",IF(SUM($G286:$L286)=0,0,$E286*I286/SUM($G286:$L286)),$E286/COUNTA(Setup!$A$14:$A$19))),2))</f>
        <v/>
      </c>
      <c r="P286" s="9">
        <f>IF(OR($E286="",P$2=""),"",ROUND(IF($F286="Rent shares",$E286*Setup!$B$17,IF($F286="Custom",IF(SUM($G286:$L286)=0,0,$E286*J286/SUM($G286:$L286)),$E286/COUNTA(Setup!$A$14:$A$19))),2))</f>
        <v/>
      </c>
      <c r="Q286" s="9">
        <f>IF(OR($E286="",Q$2=""),"",ROUND(IF($F286="Rent shares",$E286*Setup!$B$18,IF($F286="Custom",IF(SUM($G286:$L286)=0,0,$E286*K286/SUM($G286:$L286)),$E286/COUNTA(Setup!$A$14:$A$19))),2))</f>
        <v/>
      </c>
      <c r="R286" s="9">
        <f>IF(OR($E286="",R$2=""),"",ROUND(IF($F286="Rent shares",$E286*Setup!$B$19,IF($F286="Custom",IF(SUM($G286:$L286)=0,0,$E286*L286/SUM($G286:$L286)),$E286/COUNTA(Setup!$A$14:$A$19))),2))</f>
        <v/>
      </c>
      <c r="S286" s="5">
        <f>IF($E286="","",IF(ABS(SUM(M286:R286)-$E286)&lt;0.02,"OK","CHECK"))</f>
        <v/>
      </c>
      <c r="T286" s="4">
        <f>IF($A286="","",YEAR($A286)*100+MONTH($A286))</f>
        <v/>
      </c>
    </row>
    <row r="287">
      <c r="A287" s="18" t="n"/>
      <c r="E287" s="6" t="n"/>
      <c r="M287" s="9">
        <f>IF(OR($E287="",M$2=""),"",ROUND(IF($F287="Rent shares",$E287*Setup!$B$14,IF($F287="Custom",IF(SUM($G287:$L287)=0,0,$E287*G287/SUM($G287:$L287)),$E287/COUNTA(Setup!$A$14:$A$19))),2))</f>
        <v/>
      </c>
      <c r="N287" s="9">
        <f>IF(OR($E287="",N$2=""),"",ROUND(IF($F287="Rent shares",$E287*Setup!$B$15,IF($F287="Custom",IF(SUM($G287:$L287)=0,0,$E287*H287/SUM($G287:$L287)),$E287/COUNTA(Setup!$A$14:$A$19))),2))</f>
        <v/>
      </c>
      <c r="O287" s="9">
        <f>IF(OR($E287="",O$2=""),"",ROUND(IF($F287="Rent shares",$E287*Setup!$B$16,IF($F287="Custom",IF(SUM($G287:$L287)=0,0,$E287*I287/SUM($G287:$L287)),$E287/COUNTA(Setup!$A$14:$A$19))),2))</f>
        <v/>
      </c>
      <c r="P287" s="9">
        <f>IF(OR($E287="",P$2=""),"",ROUND(IF($F287="Rent shares",$E287*Setup!$B$17,IF($F287="Custom",IF(SUM($G287:$L287)=0,0,$E287*J287/SUM($G287:$L287)),$E287/COUNTA(Setup!$A$14:$A$19))),2))</f>
        <v/>
      </c>
      <c r="Q287" s="9">
        <f>IF(OR($E287="",Q$2=""),"",ROUND(IF($F287="Rent shares",$E287*Setup!$B$18,IF($F287="Custom",IF(SUM($G287:$L287)=0,0,$E287*K287/SUM($G287:$L287)),$E287/COUNTA(Setup!$A$14:$A$19))),2))</f>
        <v/>
      </c>
      <c r="R287" s="9">
        <f>IF(OR($E287="",R$2=""),"",ROUND(IF($F287="Rent shares",$E287*Setup!$B$19,IF($F287="Custom",IF(SUM($G287:$L287)=0,0,$E287*L287/SUM($G287:$L287)),$E287/COUNTA(Setup!$A$14:$A$19))),2))</f>
        <v/>
      </c>
      <c r="S287" s="5">
        <f>IF($E287="","",IF(ABS(SUM(M287:R287)-$E287)&lt;0.02,"OK","CHECK"))</f>
        <v/>
      </c>
      <c r="T287" s="4">
        <f>IF($A287="","",YEAR($A287)*100+MONTH($A287))</f>
        <v/>
      </c>
    </row>
    <row r="288">
      <c r="A288" s="18" t="n"/>
      <c r="E288" s="6" t="n"/>
      <c r="M288" s="9">
        <f>IF(OR($E288="",M$2=""),"",ROUND(IF($F288="Rent shares",$E288*Setup!$B$14,IF($F288="Custom",IF(SUM($G288:$L288)=0,0,$E288*G288/SUM($G288:$L288)),$E288/COUNTA(Setup!$A$14:$A$19))),2))</f>
        <v/>
      </c>
      <c r="N288" s="9">
        <f>IF(OR($E288="",N$2=""),"",ROUND(IF($F288="Rent shares",$E288*Setup!$B$15,IF($F288="Custom",IF(SUM($G288:$L288)=0,0,$E288*H288/SUM($G288:$L288)),$E288/COUNTA(Setup!$A$14:$A$19))),2))</f>
        <v/>
      </c>
      <c r="O288" s="9">
        <f>IF(OR($E288="",O$2=""),"",ROUND(IF($F288="Rent shares",$E288*Setup!$B$16,IF($F288="Custom",IF(SUM($G288:$L288)=0,0,$E288*I288/SUM($G288:$L288)),$E288/COUNTA(Setup!$A$14:$A$19))),2))</f>
        <v/>
      </c>
      <c r="P288" s="9">
        <f>IF(OR($E288="",P$2=""),"",ROUND(IF($F288="Rent shares",$E288*Setup!$B$17,IF($F288="Custom",IF(SUM($G288:$L288)=0,0,$E288*J288/SUM($G288:$L288)),$E288/COUNTA(Setup!$A$14:$A$19))),2))</f>
        <v/>
      </c>
      <c r="Q288" s="9">
        <f>IF(OR($E288="",Q$2=""),"",ROUND(IF($F288="Rent shares",$E288*Setup!$B$18,IF($F288="Custom",IF(SUM($G288:$L288)=0,0,$E288*K288/SUM($G288:$L288)),$E288/COUNTA(Setup!$A$14:$A$19))),2))</f>
        <v/>
      </c>
      <c r="R288" s="9">
        <f>IF(OR($E288="",R$2=""),"",ROUND(IF($F288="Rent shares",$E288*Setup!$B$19,IF($F288="Custom",IF(SUM($G288:$L288)=0,0,$E288*L288/SUM($G288:$L288)),$E288/COUNTA(Setup!$A$14:$A$19))),2))</f>
        <v/>
      </c>
      <c r="S288" s="5">
        <f>IF($E288="","",IF(ABS(SUM(M288:R288)-$E288)&lt;0.02,"OK","CHECK"))</f>
        <v/>
      </c>
      <c r="T288" s="4">
        <f>IF($A288="","",YEAR($A288)*100+MONTH($A288))</f>
        <v/>
      </c>
    </row>
    <row r="289">
      <c r="A289" s="18" t="n"/>
      <c r="E289" s="6" t="n"/>
      <c r="M289" s="9">
        <f>IF(OR($E289="",M$2=""),"",ROUND(IF($F289="Rent shares",$E289*Setup!$B$14,IF($F289="Custom",IF(SUM($G289:$L289)=0,0,$E289*G289/SUM($G289:$L289)),$E289/COUNTA(Setup!$A$14:$A$19))),2))</f>
        <v/>
      </c>
      <c r="N289" s="9">
        <f>IF(OR($E289="",N$2=""),"",ROUND(IF($F289="Rent shares",$E289*Setup!$B$15,IF($F289="Custom",IF(SUM($G289:$L289)=0,0,$E289*H289/SUM($G289:$L289)),$E289/COUNTA(Setup!$A$14:$A$19))),2))</f>
        <v/>
      </c>
      <c r="O289" s="9">
        <f>IF(OR($E289="",O$2=""),"",ROUND(IF($F289="Rent shares",$E289*Setup!$B$16,IF($F289="Custom",IF(SUM($G289:$L289)=0,0,$E289*I289/SUM($G289:$L289)),$E289/COUNTA(Setup!$A$14:$A$19))),2))</f>
        <v/>
      </c>
      <c r="P289" s="9">
        <f>IF(OR($E289="",P$2=""),"",ROUND(IF($F289="Rent shares",$E289*Setup!$B$17,IF($F289="Custom",IF(SUM($G289:$L289)=0,0,$E289*J289/SUM($G289:$L289)),$E289/COUNTA(Setup!$A$14:$A$19))),2))</f>
        <v/>
      </c>
      <c r="Q289" s="9">
        <f>IF(OR($E289="",Q$2=""),"",ROUND(IF($F289="Rent shares",$E289*Setup!$B$18,IF($F289="Custom",IF(SUM($G289:$L289)=0,0,$E289*K289/SUM($G289:$L289)),$E289/COUNTA(Setup!$A$14:$A$19))),2))</f>
        <v/>
      </c>
      <c r="R289" s="9">
        <f>IF(OR($E289="",R$2=""),"",ROUND(IF($F289="Rent shares",$E289*Setup!$B$19,IF($F289="Custom",IF(SUM($G289:$L289)=0,0,$E289*L289/SUM($G289:$L289)),$E289/COUNTA(Setup!$A$14:$A$19))),2))</f>
        <v/>
      </c>
      <c r="S289" s="5">
        <f>IF($E289="","",IF(ABS(SUM(M289:R289)-$E289)&lt;0.02,"OK","CHECK"))</f>
        <v/>
      </c>
      <c r="T289" s="4">
        <f>IF($A289="","",YEAR($A289)*100+MONTH($A289))</f>
        <v/>
      </c>
    </row>
    <row r="290">
      <c r="A290" s="18" t="n"/>
      <c r="E290" s="6" t="n"/>
      <c r="M290" s="9">
        <f>IF(OR($E290="",M$2=""),"",ROUND(IF($F290="Rent shares",$E290*Setup!$B$14,IF($F290="Custom",IF(SUM($G290:$L290)=0,0,$E290*G290/SUM($G290:$L290)),$E290/COUNTA(Setup!$A$14:$A$19))),2))</f>
        <v/>
      </c>
      <c r="N290" s="9">
        <f>IF(OR($E290="",N$2=""),"",ROUND(IF($F290="Rent shares",$E290*Setup!$B$15,IF($F290="Custom",IF(SUM($G290:$L290)=0,0,$E290*H290/SUM($G290:$L290)),$E290/COUNTA(Setup!$A$14:$A$19))),2))</f>
        <v/>
      </c>
      <c r="O290" s="9">
        <f>IF(OR($E290="",O$2=""),"",ROUND(IF($F290="Rent shares",$E290*Setup!$B$16,IF($F290="Custom",IF(SUM($G290:$L290)=0,0,$E290*I290/SUM($G290:$L290)),$E290/COUNTA(Setup!$A$14:$A$19))),2))</f>
        <v/>
      </c>
      <c r="P290" s="9">
        <f>IF(OR($E290="",P$2=""),"",ROUND(IF($F290="Rent shares",$E290*Setup!$B$17,IF($F290="Custom",IF(SUM($G290:$L290)=0,0,$E290*J290/SUM($G290:$L290)),$E290/COUNTA(Setup!$A$14:$A$19))),2))</f>
        <v/>
      </c>
      <c r="Q290" s="9">
        <f>IF(OR($E290="",Q$2=""),"",ROUND(IF($F290="Rent shares",$E290*Setup!$B$18,IF($F290="Custom",IF(SUM($G290:$L290)=0,0,$E290*K290/SUM($G290:$L290)),$E290/COUNTA(Setup!$A$14:$A$19))),2))</f>
        <v/>
      </c>
      <c r="R290" s="9">
        <f>IF(OR($E290="",R$2=""),"",ROUND(IF($F290="Rent shares",$E290*Setup!$B$19,IF($F290="Custom",IF(SUM($G290:$L290)=0,0,$E290*L290/SUM($G290:$L290)),$E290/COUNTA(Setup!$A$14:$A$19))),2))</f>
        <v/>
      </c>
      <c r="S290" s="5">
        <f>IF($E290="","",IF(ABS(SUM(M290:R290)-$E290)&lt;0.02,"OK","CHECK"))</f>
        <v/>
      </c>
      <c r="T290" s="4">
        <f>IF($A290="","",YEAR($A290)*100+MONTH($A290))</f>
        <v/>
      </c>
    </row>
    <row r="291">
      <c r="A291" s="18" t="n"/>
      <c r="E291" s="6" t="n"/>
      <c r="M291" s="9">
        <f>IF(OR($E291="",M$2=""),"",ROUND(IF($F291="Rent shares",$E291*Setup!$B$14,IF($F291="Custom",IF(SUM($G291:$L291)=0,0,$E291*G291/SUM($G291:$L291)),$E291/COUNTA(Setup!$A$14:$A$19))),2))</f>
        <v/>
      </c>
      <c r="N291" s="9">
        <f>IF(OR($E291="",N$2=""),"",ROUND(IF($F291="Rent shares",$E291*Setup!$B$15,IF($F291="Custom",IF(SUM($G291:$L291)=0,0,$E291*H291/SUM($G291:$L291)),$E291/COUNTA(Setup!$A$14:$A$19))),2))</f>
        <v/>
      </c>
      <c r="O291" s="9">
        <f>IF(OR($E291="",O$2=""),"",ROUND(IF($F291="Rent shares",$E291*Setup!$B$16,IF($F291="Custom",IF(SUM($G291:$L291)=0,0,$E291*I291/SUM($G291:$L291)),$E291/COUNTA(Setup!$A$14:$A$19))),2))</f>
        <v/>
      </c>
      <c r="P291" s="9">
        <f>IF(OR($E291="",P$2=""),"",ROUND(IF($F291="Rent shares",$E291*Setup!$B$17,IF($F291="Custom",IF(SUM($G291:$L291)=0,0,$E291*J291/SUM($G291:$L291)),$E291/COUNTA(Setup!$A$14:$A$19))),2))</f>
        <v/>
      </c>
      <c r="Q291" s="9">
        <f>IF(OR($E291="",Q$2=""),"",ROUND(IF($F291="Rent shares",$E291*Setup!$B$18,IF($F291="Custom",IF(SUM($G291:$L291)=0,0,$E291*K291/SUM($G291:$L291)),$E291/COUNTA(Setup!$A$14:$A$19))),2))</f>
        <v/>
      </c>
      <c r="R291" s="9">
        <f>IF(OR($E291="",R$2=""),"",ROUND(IF($F291="Rent shares",$E291*Setup!$B$19,IF($F291="Custom",IF(SUM($G291:$L291)=0,0,$E291*L291/SUM($G291:$L291)),$E291/COUNTA(Setup!$A$14:$A$19))),2))</f>
        <v/>
      </c>
      <c r="S291" s="5">
        <f>IF($E291="","",IF(ABS(SUM(M291:R291)-$E291)&lt;0.02,"OK","CHECK"))</f>
        <v/>
      </c>
      <c r="T291" s="4">
        <f>IF($A291="","",YEAR($A291)*100+MONTH($A291))</f>
        <v/>
      </c>
    </row>
    <row r="292">
      <c r="A292" s="18" t="n"/>
      <c r="E292" s="6" t="n"/>
      <c r="M292" s="9">
        <f>IF(OR($E292="",M$2=""),"",ROUND(IF($F292="Rent shares",$E292*Setup!$B$14,IF($F292="Custom",IF(SUM($G292:$L292)=0,0,$E292*G292/SUM($G292:$L292)),$E292/COUNTA(Setup!$A$14:$A$19))),2))</f>
        <v/>
      </c>
      <c r="N292" s="9">
        <f>IF(OR($E292="",N$2=""),"",ROUND(IF($F292="Rent shares",$E292*Setup!$B$15,IF($F292="Custom",IF(SUM($G292:$L292)=0,0,$E292*H292/SUM($G292:$L292)),$E292/COUNTA(Setup!$A$14:$A$19))),2))</f>
        <v/>
      </c>
      <c r="O292" s="9">
        <f>IF(OR($E292="",O$2=""),"",ROUND(IF($F292="Rent shares",$E292*Setup!$B$16,IF($F292="Custom",IF(SUM($G292:$L292)=0,0,$E292*I292/SUM($G292:$L292)),$E292/COUNTA(Setup!$A$14:$A$19))),2))</f>
        <v/>
      </c>
      <c r="P292" s="9">
        <f>IF(OR($E292="",P$2=""),"",ROUND(IF($F292="Rent shares",$E292*Setup!$B$17,IF($F292="Custom",IF(SUM($G292:$L292)=0,0,$E292*J292/SUM($G292:$L292)),$E292/COUNTA(Setup!$A$14:$A$19))),2))</f>
        <v/>
      </c>
      <c r="Q292" s="9">
        <f>IF(OR($E292="",Q$2=""),"",ROUND(IF($F292="Rent shares",$E292*Setup!$B$18,IF($F292="Custom",IF(SUM($G292:$L292)=0,0,$E292*K292/SUM($G292:$L292)),$E292/COUNTA(Setup!$A$14:$A$19))),2))</f>
        <v/>
      </c>
      <c r="R292" s="9">
        <f>IF(OR($E292="",R$2=""),"",ROUND(IF($F292="Rent shares",$E292*Setup!$B$19,IF($F292="Custom",IF(SUM($G292:$L292)=0,0,$E292*L292/SUM($G292:$L292)),$E292/COUNTA(Setup!$A$14:$A$19))),2))</f>
        <v/>
      </c>
      <c r="S292" s="5">
        <f>IF($E292="","",IF(ABS(SUM(M292:R292)-$E292)&lt;0.02,"OK","CHECK"))</f>
        <v/>
      </c>
      <c r="T292" s="4">
        <f>IF($A292="","",YEAR($A292)*100+MONTH($A292))</f>
        <v/>
      </c>
    </row>
    <row r="293">
      <c r="A293" s="18" t="n"/>
      <c r="E293" s="6" t="n"/>
      <c r="M293" s="9">
        <f>IF(OR($E293="",M$2=""),"",ROUND(IF($F293="Rent shares",$E293*Setup!$B$14,IF($F293="Custom",IF(SUM($G293:$L293)=0,0,$E293*G293/SUM($G293:$L293)),$E293/COUNTA(Setup!$A$14:$A$19))),2))</f>
        <v/>
      </c>
      <c r="N293" s="9">
        <f>IF(OR($E293="",N$2=""),"",ROUND(IF($F293="Rent shares",$E293*Setup!$B$15,IF($F293="Custom",IF(SUM($G293:$L293)=0,0,$E293*H293/SUM($G293:$L293)),$E293/COUNTA(Setup!$A$14:$A$19))),2))</f>
        <v/>
      </c>
      <c r="O293" s="9">
        <f>IF(OR($E293="",O$2=""),"",ROUND(IF($F293="Rent shares",$E293*Setup!$B$16,IF($F293="Custom",IF(SUM($G293:$L293)=0,0,$E293*I293/SUM($G293:$L293)),$E293/COUNTA(Setup!$A$14:$A$19))),2))</f>
        <v/>
      </c>
      <c r="P293" s="9">
        <f>IF(OR($E293="",P$2=""),"",ROUND(IF($F293="Rent shares",$E293*Setup!$B$17,IF($F293="Custom",IF(SUM($G293:$L293)=0,0,$E293*J293/SUM($G293:$L293)),$E293/COUNTA(Setup!$A$14:$A$19))),2))</f>
        <v/>
      </c>
      <c r="Q293" s="9">
        <f>IF(OR($E293="",Q$2=""),"",ROUND(IF($F293="Rent shares",$E293*Setup!$B$18,IF($F293="Custom",IF(SUM($G293:$L293)=0,0,$E293*K293/SUM($G293:$L293)),$E293/COUNTA(Setup!$A$14:$A$19))),2))</f>
        <v/>
      </c>
      <c r="R293" s="9">
        <f>IF(OR($E293="",R$2=""),"",ROUND(IF($F293="Rent shares",$E293*Setup!$B$19,IF($F293="Custom",IF(SUM($G293:$L293)=0,0,$E293*L293/SUM($G293:$L293)),$E293/COUNTA(Setup!$A$14:$A$19))),2))</f>
        <v/>
      </c>
      <c r="S293" s="5">
        <f>IF($E293="","",IF(ABS(SUM(M293:R293)-$E293)&lt;0.02,"OK","CHECK"))</f>
        <v/>
      </c>
      <c r="T293" s="4">
        <f>IF($A293="","",YEAR($A293)*100+MONTH($A293))</f>
        <v/>
      </c>
    </row>
    <row r="294">
      <c r="A294" s="18" t="n"/>
      <c r="E294" s="6" t="n"/>
      <c r="M294" s="9">
        <f>IF(OR($E294="",M$2=""),"",ROUND(IF($F294="Rent shares",$E294*Setup!$B$14,IF($F294="Custom",IF(SUM($G294:$L294)=0,0,$E294*G294/SUM($G294:$L294)),$E294/COUNTA(Setup!$A$14:$A$19))),2))</f>
        <v/>
      </c>
      <c r="N294" s="9">
        <f>IF(OR($E294="",N$2=""),"",ROUND(IF($F294="Rent shares",$E294*Setup!$B$15,IF($F294="Custom",IF(SUM($G294:$L294)=0,0,$E294*H294/SUM($G294:$L294)),$E294/COUNTA(Setup!$A$14:$A$19))),2))</f>
        <v/>
      </c>
      <c r="O294" s="9">
        <f>IF(OR($E294="",O$2=""),"",ROUND(IF($F294="Rent shares",$E294*Setup!$B$16,IF($F294="Custom",IF(SUM($G294:$L294)=0,0,$E294*I294/SUM($G294:$L294)),$E294/COUNTA(Setup!$A$14:$A$19))),2))</f>
        <v/>
      </c>
      <c r="P294" s="9">
        <f>IF(OR($E294="",P$2=""),"",ROUND(IF($F294="Rent shares",$E294*Setup!$B$17,IF($F294="Custom",IF(SUM($G294:$L294)=0,0,$E294*J294/SUM($G294:$L294)),$E294/COUNTA(Setup!$A$14:$A$19))),2))</f>
        <v/>
      </c>
      <c r="Q294" s="9">
        <f>IF(OR($E294="",Q$2=""),"",ROUND(IF($F294="Rent shares",$E294*Setup!$B$18,IF($F294="Custom",IF(SUM($G294:$L294)=0,0,$E294*K294/SUM($G294:$L294)),$E294/COUNTA(Setup!$A$14:$A$19))),2))</f>
        <v/>
      </c>
      <c r="R294" s="9">
        <f>IF(OR($E294="",R$2=""),"",ROUND(IF($F294="Rent shares",$E294*Setup!$B$19,IF($F294="Custom",IF(SUM($G294:$L294)=0,0,$E294*L294/SUM($G294:$L294)),$E294/COUNTA(Setup!$A$14:$A$19))),2))</f>
        <v/>
      </c>
      <c r="S294" s="5">
        <f>IF($E294="","",IF(ABS(SUM(M294:R294)-$E294)&lt;0.02,"OK","CHECK"))</f>
        <v/>
      </c>
      <c r="T294" s="4">
        <f>IF($A294="","",YEAR($A294)*100+MONTH($A294))</f>
        <v/>
      </c>
    </row>
    <row r="295">
      <c r="A295" s="18" t="n"/>
      <c r="E295" s="6" t="n"/>
      <c r="M295" s="9">
        <f>IF(OR($E295="",M$2=""),"",ROUND(IF($F295="Rent shares",$E295*Setup!$B$14,IF($F295="Custom",IF(SUM($G295:$L295)=0,0,$E295*G295/SUM($G295:$L295)),$E295/COUNTA(Setup!$A$14:$A$19))),2))</f>
        <v/>
      </c>
      <c r="N295" s="9">
        <f>IF(OR($E295="",N$2=""),"",ROUND(IF($F295="Rent shares",$E295*Setup!$B$15,IF($F295="Custom",IF(SUM($G295:$L295)=0,0,$E295*H295/SUM($G295:$L295)),$E295/COUNTA(Setup!$A$14:$A$19))),2))</f>
        <v/>
      </c>
      <c r="O295" s="9">
        <f>IF(OR($E295="",O$2=""),"",ROUND(IF($F295="Rent shares",$E295*Setup!$B$16,IF($F295="Custom",IF(SUM($G295:$L295)=0,0,$E295*I295/SUM($G295:$L295)),$E295/COUNTA(Setup!$A$14:$A$19))),2))</f>
        <v/>
      </c>
      <c r="P295" s="9">
        <f>IF(OR($E295="",P$2=""),"",ROUND(IF($F295="Rent shares",$E295*Setup!$B$17,IF($F295="Custom",IF(SUM($G295:$L295)=0,0,$E295*J295/SUM($G295:$L295)),$E295/COUNTA(Setup!$A$14:$A$19))),2))</f>
        <v/>
      </c>
      <c r="Q295" s="9">
        <f>IF(OR($E295="",Q$2=""),"",ROUND(IF($F295="Rent shares",$E295*Setup!$B$18,IF($F295="Custom",IF(SUM($G295:$L295)=0,0,$E295*K295/SUM($G295:$L295)),$E295/COUNTA(Setup!$A$14:$A$19))),2))</f>
        <v/>
      </c>
      <c r="R295" s="9">
        <f>IF(OR($E295="",R$2=""),"",ROUND(IF($F295="Rent shares",$E295*Setup!$B$19,IF($F295="Custom",IF(SUM($G295:$L295)=0,0,$E295*L295/SUM($G295:$L295)),$E295/COUNTA(Setup!$A$14:$A$19))),2))</f>
        <v/>
      </c>
      <c r="S295" s="5">
        <f>IF($E295="","",IF(ABS(SUM(M295:R295)-$E295)&lt;0.02,"OK","CHECK"))</f>
        <v/>
      </c>
      <c r="T295" s="4">
        <f>IF($A295="","",YEAR($A295)*100+MONTH($A295))</f>
        <v/>
      </c>
    </row>
    <row r="296">
      <c r="A296" s="18" t="n"/>
      <c r="E296" s="6" t="n"/>
      <c r="M296" s="9">
        <f>IF(OR($E296="",M$2=""),"",ROUND(IF($F296="Rent shares",$E296*Setup!$B$14,IF($F296="Custom",IF(SUM($G296:$L296)=0,0,$E296*G296/SUM($G296:$L296)),$E296/COUNTA(Setup!$A$14:$A$19))),2))</f>
        <v/>
      </c>
      <c r="N296" s="9">
        <f>IF(OR($E296="",N$2=""),"",ROUND(IF($F296="Rent shares",$E296*Setup!$B$15,IF($F296="Custom",IF(SUM($G296:$L296)=0,0,$E296*H296/SUM($G296:$L296)),$E296/COUNTA(Setup!$A$14:$A$19))),2))</f>
        <v/>
      </c>
      <c r="O296" s="9">
        <f>IF(OR($E296="",O$2=""),"",ROUND(IF($F296="Rent shares",$E296*Setup!$B$16,IF($F296="Custom",IF(SUM($G296:$L296)=0,0,$E296*I296/SUM($G296:$L296)),$E296/COUNTA(Setup!$A$14:$A$19))),2))</f>
        <v/>
      </c>
      <c r="P296" s="9">
        <f>IF(OR($E296="",P$2=""),"",ROUND(IF($F296="Rent shares",$E296*Setup!$B$17,IF($F296="Custom",IF(SUM($G296:$L296)=0,0,$E296*J296/SUM($G296:$L296)),$E296/COUNTA(Setup!$A$14:$A$19))),2))</f>
        <v/>
      </c>
      <c r="Q296" s="9">
        <f>IF(OR($E296="",Q$2=""),"",ROUND(IF($F296="Rent shares",$E296*Setup!$B$18,IF($F296="Custom",IF(SUM($G296:$L296)=0,0,$E296*K296/SUM($G296:$L296)),$E296/COUNTA(Setup!$A$14:$A$19))),2))</f>
        <v/>
      </c>
      <c r="R296" s="9">
        <f>IF(OR($E296="",R$2=""),"",ROUND(IF($F296="Rent shares",$E296*Setup!$B$19,IF($F296="Custom",IF(SUM($G296:$L296)=0,0,$E296*L296/SUM($G296:$L296)),$E296/COUNTA(Setup!$A$14:$A$19))),2))</f>
        <v/>
      </c>
      <c r="S296" s="5">
        <f>IF($E296="","",IF(ABS(SUM(M296:R296)-$E296)&lt;0.02,"OK","CHECK"))</f>
        <v/>
      </c>
      <c r="T296" s="4">
        <f>IF($A296="","",YEAR($A296)*100+MONTH($A296))</f>
        <v/>
      </c>
    </row>
    <row r="297">
      <c r="A297" s="18" t="n"/>
      <c r="E297" s="6" t="n"/>
      <c r="M297" s="9">
        <f>IF(OR($E297="",M$2=""),"",ROUND(IF($F297="Rent shares",$E297*Setup!$B$14,IF($F297="Custom",IF(SUM($G297:$L297)=0,0,$E297*G297/SUM($G297:$L297)),$E297/COUNTA(Setup!$A$14:$A$19))),2))</f>
        <v/>
      </c>
      <c r="N297" s="9">
        <f>IF(OR($E297="",N$2=""),"",ROUND(IF($F297="Rent shares",$E297*Setup!$B$15,IF($F297="Custom",IF(SUM($G297:$L297)=0,0,$E297*H297/SUM($G297:$L297)),$E297/COUNTA(Setup!$A$14:$A$19))),2))</f>
        <v/>
      </c>
      <c r="O297" s="9">
        <f>IF(OR($E297="",O$2=""),"",ROUND(IF($F297="Rent shares",$E297*Setup!$B$16,IF($F297="Custom",IF(SUM($G297:$L297)=0,0,$E297*I297/SUM($G297:$L297)),$E297/COUNTA(Setup!$A$14:$A$19))),2))</f>
        <v/>
      </c>
      <c r="P297" s="9">
        <f>IF(OR($E297="",P$2=""),"",ROUND(IF($F297="Rent shares",$E297*Setup!$B$17,IF($F297="Custom",IF(SUM($G297:$L297)=0,0,$E297*J297/SUM($G297:$L297)),$E297/COUNTA(Setup!$A$14:$A$19))),2))</f>
        <v/>
      </c>
      <c r="Q297" s="9">
        <f>IF(OR($E297="",Q$2=""),"",ROUND(IF($F297="Rent shares",$E297*Setup!$B$18,IF($F297="Custom",IF(SUM($G297:$L297)=0,0,$E297*K297/SUM($G297:$L297)),$E297/COUNTA(Setup!$A$14:$A$19))),2))</f>
        <v/>
      </c>
      <c r="R297" s="9">
        <f>IF(OR($E297="",R$2=""),"",ROUND(IF($F297="Rent shares",$E297*Setup!$B$19,IF($F297="Custom",IF(SUM($G297:$L297)=0,0,$E297*L297/SUM($G297:$L297)),$E297/COUNTA(Setup!$A$14:$A$19))),2))</f>
        <v/>
      </c>
      <c r="S297" s="5">
        <f>IF($E297="","",IF(ABS(SUM(M297:R297)-$E297)&lt;0.02,"OK","CHECK"))</f>
        <v/>
      </c>
      <c r="T297" s="4">
        <f>IF($A297="","",YEAR($A297)*100+MONTH($A297))</f>
        <v/>
      </c>
    </row>
    <row r="298">
      <c r="A298" s="18" t="n"/>
      <c r="E298" s="6" t="n"/>
      <c r="M298" s="9">
        <f>IF(OR($E298="",M$2=""),"",ROUND(IF($F298="Rent shares",$E298*Setup!$B$14,IF($F298="Custom",IF(SUM($G298:$L298)=0,0,$E298*G298/SUM($G298:$L298)),$E298/COUNTA(Setup!$A$14:$A$19))),2))</f>
        <v/>
      </c>
      <c r="N298" s="9">
        <f>IF(OR($E298="",N$2=""),"",ROUND(IF($F298="Rent shares",$E298*Setup!$B$15,IF($F298="Custom",IF(SUM($G298:$L298)=0,0,$E298*H298/SUM($G298:$L298)),$E298/COUNTA(Setup!$A$14:$A$19))),2))</f>
        <v/>
      </c>
      <c r="O298" s="9">
        <f>IF(OR($E298="",O$2=""),"",ROUND(IF($F298="Rent shares",$E298*Setup!$B$16,IF($F298="Custom",IF(SUM($G298:$L298)=0,0,$E298*I298/SUM($G298:$L298)),$E298/COUNTA(Setup!$A$14:$A$19))),2))</f>
        <v/>
      </c>
      <c r="P298" s="9">
        <f>IF(OR($E298="",P$2=""),"",ROUND(IF($F298="Rent shares",$E298*Setup!$B$17,IF($F298="Custom",IF(SUM($G298:$L298)=0,0,$E298*J298/SUM($G298:$L298)),$E298/COUNTA(Setup!$A$14:$A$19))),2))</f>
        <v/>
      </c>
      <c r="Q298" s="9">
        <f>IF(OR($E298="",Q$2=""),"",ROUND(IF($F298="Rent shares",$E298*Setup!$B$18,IF($F298="Custom",IF(SUM($G298:$L298)=0,0,$E298*K298/SUM($G298:$L298)),$E298/COUNTA(Setup!$A$14:$A$19))),2))</f>
        <v/>
      </c>
      <c r="R298" s="9">
        <f>IF(OR($E298="",R$2=""),"",ROUND(IF($F298="Rent shares",$E298*Setup!$B$19,IF($F298="Custom",IF(SUM($G298:$L298)=0,0,$E298*L298/SUM($G298:$L298)),$E298/COUNTA(Setup!$A$14:$A$19))),2))</f>
        <v/>
      </c>
      <c r="S298" s="5">
        <f>IF($E298="","",IF(ABS(SUM(M298:R298)-$E298)&lt;0.02,"OK","CHECK"))</f>
        <v/>
      </c>
      <c r="T298" s="4">
        <f>IF($A298="","",YEAR($A298)*100+MONTH($A298))</f>
        <v/>
      </c>
    </row>
    <row r="299">
      <c r="A299" s="18" t="n"/>
      <c r="E299" s="6" t="n"/>
      <c r="M299" s="9">
        <f>IF(OR($E299="",M$2=""),"",ROUND(IF($F299="Rent shares",$E299*Setup!$B$14,IF($F299="Custom",IF(SUM($G299:$L299)=0,0,$E299*G299/SUM($G299:$L299)),$E299/COUNTA(Setup!$A$14:$A$19))),2))</f>
        <v/>
      </c>
      <c r="N299" s="9">
        <f>IF(OR($E299="",N$2=""),"",ROUND(IF($F299="Rent shares",$E299*Setup!$B$15,IF($F299="Custom",IF(SUM($G299:$L299)=0,0,$E299*H299/SUM($G299:$L299)),$E299/COUNTA(Setup!$A$14:$A$19))),2))</f>
        <v/>
      </c>
      <c r="O299" s="9">
        <f>IF(OR($E299="",O$2=""),"",ROUND(IF($F299="Rent shares",$E299*Setup!$B$16,IF($F299="Custom",IF(SUM($G299:$L299)=0,0,$E299*I299/SUM($G299:$L299)),$E299/COUNTA(Setup!$A$14:$A$19))),2))</f>
        <v/>
      </c>
      <c r="P299" s="9">
        <f>IF(OR($E299="",P$2=""),"",ROUND(IF($F299="Rent shares",$E299*Setup!$B$17,IF($F299="Custom",IF(SUM($G299:$L299)=0,0,$E299*J299/SUM($G299:$L299)),$E299/COUNTA(Setup!$A$14:$A$19))),2))</f>
        <v/>
      </c>
      <c r="Q299" s="9">
        <f>IF(OR($E299="",Q$2=""),"",ROUND(IF($F299="Rent shares",$E299*Setup!$B$18,IF($F299="Custom",IF(SUM($G299:$L299)=0,0,$E299*K299/SUM($G299:$L299)),$E299/COUNTA(Setup!$A$14:$A$19))),2))</f>
        <v/>
      </c>
      <c r="R299" s="9">
        <f>IF(OR($E299="",R$2=""),"",ROUND(IF($F299="Rent shares",$E299*Setup!$B$19,IF($F299="Custom",IF(SUM($G299:$L299)=0,0,$E299*L299/SUM($G299:$L299)),$E299/COUNTA(Setup!$A$14:$A$19))),2))</f>
        <v/>
      </c>
      <c r="S299" s="5">
        <f>IF($E299="","",IF(ABS(SUM(M299:R299)-$E299)&lt;0.02,"OK","CHECK"))</f>
        <v/>
      </c>
      <c r="T299" s="4">
        <f>IF($A299="","",YEAR($A299)*100+MONTH($A299))</f>
        <v/>
      </c>
    </row>
    <row r="300">
      <c r="A300" s="18" t="n"/>
      <c r="E300" s="6" t="n"/>
      <c r="M300" s="9">
        <f>IF(OR($E300="",M$2=""),"",ROUND(IF($F300="Rent shares",$E300*Setup!$B$14,IF($F300="Custom",IF(SUM($G300:$L300)=0,0,$E300*G300/SUM($G300:$L300)),$E300/COUNTA(Setup!$A$14:$A$19))),2))</f>
        <v/>
      </c>
      <c r="N300" s="9">
        <f>IF(OR($E300="",N$2=""),"",ROUND(IF($F300="Rent shares",$E300*Setup!$B$15,IF($F300="Custom",IF(SUM($G300:$L300)=0,0,$E300*H300/SUM($G300:$L300)),$E300/COUNTA(Setup!$A$14:$A$19))),2))</f>
        <v/>
      </c>
      <c r="O300" s="9">
        <f>IF(OR($E300="",O$2=""),"",ROUND(IF($F300="Rent shares",$E300*Setup!$B$16,IF($F300="Custom",IF(SUM($G300:$L300)=0,0,$E300*I300/SUM($G300:$L300)),$E300/COUNTA(Setup!$A$14:$A$19))),2))</f>
        <v/>
      </c>
      <c r="P300" s="9">
        <f>IF(OR($E300="",P$2=""),"",ROUND(IF($F300="Rent shares",$E300*Setup!$B$17,IF($F300="Custom",IF(SUM($G300:$L300)=0,0,$E300*J300/SUM($G300:$L300)),$E300/COUNTA(Setup!$A$14:$A$19))),2))</f>
        <v/>
      </c>
      <c r="Q300" s="9">
        <f>IF(OR($E300="",Q$2=""),"",ROUND(IF($F300="Rent shares",$E300*Setup!$B$18,IF($F300="Custom",IF(SUM($G300:$L300)=0,0,$E300*K300/SUM($G300:$L300)),$E300/COUNTA(Setup!$A$14:$A$19))),2))</f>
        <v/>
      </c>
      <c r="R300" s="9">
        <f>IF(OR($E300="",R$2=""),"",ROUND(IF($F300="Rent shares",$E300*Setup!$B$19,IF($F300="Custom",IF(SUM($G300:$L300)=0,0,$E300*L300/SUM($G300:$L300)),$E300/COUNTA(Setup!$A$14:$A$19))),2))</f>
        <v/>
      </c>
      <c r="S300" s="5">
        <f>IF($E300="","",IF(ABS(SUM(M300:R300)-$E300)&lt;0.02,"OK","CHECK"))</f>
        <v/>
      </c>
      <c r="T300" s="4">
        <f>IF($A300="","",YEAR($A300)*100+MONTH($A300))</f>
        <v/>
      </c>
    </row>
    <row r="301">
      <c r="A301" s="18" t="n"/>
      <c r="E301" s="6" t="n"/>
      <c r="M301" s="9">
        <f>IF(OR($E301="",M$2=""),"",ROUND(IF($F301="Rent shares",$E301*Setup!$B$14,IF($F301="Custom",IF(SUM($G301:$L301)=0,0,$E301*G301/SUM($G301:$L301)),$E301/COUNTA(Setup!$A$14:$A$19))),2))</f>
        <v/>
      </c>
      <c r="N301" s="9">
        <f>IF(OR($E301="",N$2=""),"",ROUND(IF($F301="Rent shares",$E301*Setup!$B$15,IF($F301="Custom",IF(SUM($G301:$L301)=0,0,$E301*H301/SUM($G301:$L301)),$E301/COUNTA(Setup!$A$14:$A$19))),2))</f>
        <v/>
      </c>
      <c r="O301" s="9">
        <f>IF(OR($E301="",O$2=""),"",ROUND(IF($F301="Rent shares",$E301*Setup!$B$16,IF($F301="Custom",IF(SUM($G301:$L301)=0,0,$E301*I301/SUM($G301:$L301)),$E301/COUNTA(Setup!$A$14:$A$19))),2))</f>
        <v/>
      </c>
      <c r="P301" s="9">
        <f>IF(OR($E301="",P$2=""),"",ROUND(IF($F301="Rent shares",$E301*Setup!$B$17,IF($F301="Custom",IF(SUM($G301:$L301)=0,0,$E301*J301/SUM($G301:$L301)),$E301/COUNTA(Setup!$A$14:$A$19))),2))</f>
        <v/>
      </c>
      <c r="Q301" s="9">
        <f>IF(OR($E301="",Q$2=""),"",ROUND(IF($F301="Rent shares",$E301*Setup!$B$18,IF($F301="Custom",IF(SUM($G301:$L301)=0,0,$E301*K301/SUM($G301:$L301)),$E301/COUNTA(Setup!$A$14:$A$19))),2))</f>
        <v/>
      </c>
      <c r="R301" s="9">
        <f>IF(OR($E301="",R$2=""),"",ROUND(IF($F301="Rent shares",$E301*Setup!$B$19,IF($F301="Custom",IF(SUM($G301:$L301)=0,0,$E301*L301/SUM($G301:$L301)),$E301/COUNTA(Setup!$A$14:$A$19))),2))</f>
        <v/>
      </c>
      <c r="S301" s="5">
        <f>IF($E301="","",IF(ABS(SUM(M301:R301)-$E301)&lt;0.02,"OK","CHECK"))</f>
        <v/>
      </c>
      <c r="T301" s="4">
        <f>IF($A301="","",YEAR($A301)*100+MONTH($A301))</f>
        <v/>
      </c>
    </row>
    <row r="302">
      <c r="A302" s="18" t="n"/>
      <c r="E302" s="6" t="n"/>
      <c r="M302" s="9">
        <f>IF(OR($E302="",M$2=""),"",ROUND(IF($F302="Rent shares",$E302*Setup!$B$14,IF($F302="Custom",IF(SUM($G302:$L302)=0,0,$E302*G302/SUM($G302:$L302)),$E302/COUNTA(Setup!$A$14:$A$19))),2))</f>
        <v/>
      </c>
      <c r="N302" s="9">
        <f>IF(OR($E302="",N$2=""),"",ROUND(IF($F302="Rent shares",$E302*Setup!$B$15,IF($F302="Custom",IF(SUM($G302:$L302)=0,0,$E302*H302/SUM($G302:$L302)),$E302/COUNTA(Setup!$A$14:$A$19))),2))</f>
        <v/>
      </c>
      <c r="O302" s="9">
        <f>IF(OR($E302="",O$2=""),"",ROUND(IF($F302="Rent shares",$E302*Setup!$B$16,IF($F302="Custom",IF(SUM($G302:$L302)=0,0,$E302*I302/SUM($G302:$L302)),$E302/COUNTA(Setup!$A$14:$A$19))),2))</f>
        <v/>
      </c>
      <c r="P302" s="9">
        <f>IF(OR($E302="",P$2=""),"",ROUND(IF($F302="Rent shares",$E302*Setup!$B$17,IF($F302="Custom",IF(SUM($G302:$L302)=0,0,$E302*J302/SUM($G302:$L302)),$E302/COUNTA(Setup!$A$14:$A$19))),2))</f>
        <v/>
      </c>
      <c r="Q302" s="9">
        <f>IF(OR($E302="",Q$2=""),"",ROUND(IF($F302="Rent shares",$E302*Setup!$B$18,IF($F302="Custom",IF(SUM($G302:$L302)=0,0,$E302*K302/SUM($G302:$L302)),$E302/COUNTA(Setup!$A$14:$A$19))),2))</f>
        <v/>
      </c>
      <c r="R302" s="9">
        <f>IF(OR($E302="",R$2=""),"",ROUND(IF($F302="Rent shares",$E302*Setup!$B$19,IF($F302="Custom",IF(SUM($G302:$L302)=0,0,$E302*L302/SUM($G302:$L302)),$E302/COUNTA(Setup!$A$14:$A$19))),2))</f>
        <v/>
      </c>
      <c r="S302" s="5">
        <f>IF($E302="","",IF(ABS(SUM(M302:R302)-$E302)&lt;0.02,"OK","CHECK"))</f>
        <v/>
      </c>
      <c r="T302" s="4">
        <f>IF($A302="","",YEAR($A302)*100+MONTH($A302))</f>
        <v/>
      </c>
    </row>
    <row r="303">
      <c r="D303" s="10" t="inlineStr">
        <is>
          <t>Totals</t>
        </is>
      </c>
      <c r="E303" s="19">
        <f>SUM(E3:E302)</f>
        <v/>
      </c>
      <c r="M303" s="19">
        <f>SUM(M3:M302)</f>
        <v/>
      </c>
      <c r="N303" s="19">
        <f>SUM(N3:N302)</f>
        <v/>
      </c>
      <c r="O303" s="19">
        <f>SUM(O3:O302)</f>
        <v/>
      </c>
      <c r="P303" s="19">
        <f>SUM(P3:P302)</f>
        <v/>
      </c>
      <c r="Q303" s="19">
        <f>SUM(Q3:Q302)</f>
        <v/>
      </c>
      <c r="R303" s="19">
        <f>SUM(R3:R302)</f>
        <v/>
      </c>
    </row>
  </sheetData>
  <mergeCells count="3">
    <mergeCell ref="G1:L1"/>
    <mergeCell ref="A1:F1"/>
    <mergeCell ref="M1:R1"/>
  </mergeCells>
  <conditionalFormatting sqref="G3:L302">
    <cfRule type="expression" priority="1" dxfId="1">
      <formula>$F3&lt;&gt;"Custom"</formula>
    </cfRule>
  </conditionalFormatting>
  <conditionalFormatting sqref="S3:S302">
    <cfRule type="cellIs" priority="2" operator="equal" dxfId="2">
      <formula>"CHECK"</formula>
    </cfRule>
    <cfRule type="cellIs" priority="3" operator="equal" dxfId="3">
      <formula>"OK"</formula>
    </cfRule>
  </conditionalFormatting>
  <dataValidations count="3">
    <dataValidation sqref="C3:C302" showDropDown="0" showInputMessage="0" showErrorMessage="0" allowBlank="1" type="list">
      <formula1>='Monthly summary'!$A$5:$A$14</formula1>
    </dataValidation>
    <dataValidation sqref="D3:D302" showDropDown="0" showInputMessage="0" showErrorMessage="0" allowBlank="1" type="list">
      <formula1>=Setup!$A$14:$A$19</formula1>
    </dataValidation>
    <dataValidation sqref="F3:F302" showDropDown="0" showInputMessage="0" showErrorMessage="0" allowBlank="1" type="list">
      <formula1>"Equal,Rent shares,Custom"</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2" customWidth="1" min="2" max="2"/>
    <col width="12" customWidth="1" min="3" max="3"/>
    <col width="12" customWidth="1" min="4" max="4"/>
    <col width="12" customWidth="1" min="5" max="5"/>
    <col width="12" customWidth="1" min="6" max="6"/>
    <col width="12" customWidth="1" min="7" max="7"/>
    <col width="18" customWidth="1" min="8" max="8"/>
  </cols>
  <sheetData>
    <row r="1">
      <c r="A1" s="1" t="inlineStr">
        <is>
          <t>Balances</t>
        </is>
      </c>
    </row>
    <row r="2">
      <c r="A2" s="2">
        <f>"Selected month: "&amp;Setup!$B$8&amp;". Change it on the Setup tab."</f>
        <v/>
      </c>
    </row>
    <row r="3">
      <c r="B3" s="20" t="inlineStr">
        <is>
          <t>Selected month (spending only)</t>
        </is>
      </c>
      <c r="E3" s="20" t="inlineStr">
        <is>
          <t>All time (includes repayments)</t>
        </is>
      </c>
    </row>
    <row r="4">
      <c r="A4" s="3" t="inlineStr">
        <is>
          <t>Roommate</t>
        </is>
      </c>
      <c r="B4" s="3" t="inlineStr">
        <is>
          <t>Paid</t>
        </is>
      </c>
      <c r="C4" s="3" t="inlineStr">
        <is>
          <t>Share</t>
        </is>
      </c>
      <c r="D4" s="3" t="inlineStr">
        <is>
          <t>Net</t>
        </is>
      </c>
      <c r="E4" s="3" t="inlineStr">
        <is>
          <t>Paid</t>
        </is>
      </c>
      <c r="F4" s="3" t="inlineStr">
        <is>
          <t>Share</t>
        </is>
      </c>
      <c r="G4" s="3" t="inlineStr">
        <is>
          <t>Net</t>
        </is>
      </c>
      <c r="H4" s="3" t="inlineStr">
        <is>
          <t>Meaning</t>
        </is>
      </c>
    </row>
    <row r="5">
      <c r="A5" s="10">
        <f>IF(Setup!$A$14="","",Setup!$A$14)</f>
        <v/>
      </c>
      <c r="B5" s="9">
        <f>IF($A5="","",SUMIFS(Expenses!$E$3:$E$302,Expenses!$D$3:$D$302,$A5,Expenses!$T$3:$T$302,Setup!$B$7,Expenses!$C$3:$C$302,"&lt;&gt;"&amp;'Monthly summary'!$A$14))</f>
        <v/>
      </c>
      <c r="C5" s="9">
        <f>IF($A5="","",SUMIFS(Expenses!$M$3:$M$302,Expenses!$T$3:$T$302,Setup!$B$7,Expenses!$C$3:$C$302,"&lt;&gt;"&amp;'Monthly summary'!$A$14))</f>
        <v/>
      </c>
      <c r="D5" s="21">
        <f>IF($A5="","",B5-C5)</f>
        <v/>
      </c>
      <c r="E5" s="9">
        <f>IF($A5="","",SUMIF(Expenses!$D$3:$D$302,$A5,Expenses!$E$3:$E$302))</f>
        <v/>
      </c>
      <c r="F5" s="9">
        <f>IF($A5="","",SUM(Expenses!$M$3:$M$302))</f>
        <v/>
      </c>
      <c r="G5" s="21">
        <f>IF($A5="","",E5-F5)</f>
        <v/>
      </c>
      <c r="H5" s="5">
        <f>IF($A5="","",IF(G5&gt;0.01,"Gets money back",IF(G5&lt;-0.01,"Owes the others","Settled")))</f>
        <v/>
      </c>
    </row>
    <row r="6">
      <c r="A6" s="10">
        <f>IF(Setup!$A$15="","",Setup!$A$15)</f>
        <v/>
      </c>
      <c r="B6" s="9">
        <f>IF($A6="","",SUMIFS(Expenses!$E$3:$E$302,Expenses!$D$3:$D$302,$A6,Expenses!$T$3:$T$302,Setup!$B$7,Expenses!$C$3:$C$302,"&lt;&gt;"&amp;'Monthly summary'!$A$14))</f>
        <v/>
      </c>
      <c r="C6" s="9">
        <f>IF($A6="","",SUMIFS(Expenses!$N$3:$N$302,Expenses!$T$3:$T$302,Setup!$B$7,Expenses!$C$3:$C$302,"&lt;&gt;"&amp;'Monthly summary'!$A$14))</f>
        <v/>
      </c>
      <c r="D6" s="21">
        <f>IF($A6="","",B6-C6)</f>
        <v/>
      </c>
      <c r="E6" s="9">
        <f>IF($A6="","",SUMIF(Expenses!$D$3:$D$302,$A6,Expenses!$E$3:$E$302))</f>
        <v/>
      </c>
      <c r="F6" s="9">
        <f>IF($A6="","",SUM(Expenses!$N$3:$N$302))</f>
        <v/>
      </c>
      <c r="G6" s="21">
        <f>IF($A6="","",E6-F6)</f>
        <v/>
      </c>
      <c r="H6" s="5">
        <f>IF($A6="","",IF(G6&gt;0.01,"Gets money back",IF(G6&lt;-0.01,"Owes the others","Settled")))</f>
        <v/>
      </c>
    </row>
    <row r="7">
      <c r="A7" s="10">
        <f>IF(Setup!$A$16="","",Setup!$A$16)</f>
        <v/>
      </c>
      <c r="B7" s="9">
        <f>IF($A7="","",SUMIFS(Expenses!$E$3:$E$302,Expenses!$D$3:$D$302,$A7,Expenses!$T$3:$T$302,Setup!$B$7,Expenses!$C$3:$C$302,"&lt;&gt;"&amp;'Monthly summary'!$A$14))</f>
        <v/>
      </c>
      <c r="C7" s="9">
        <f>IF($A7="","",SUMIFS(Expenses!$O$3:$O$302,Expenses!$T$3:$T$302,Setup!$B$7,Expenses!$C$3:$C$302,"&lt;&gt;"&amp;'Monthly summary'!$A$14))</f>
        <v/>
      </c>
      <c r="D7" s="21">
        <f>IF($A7="","",B7-C7)</f>
        <v/>
      </c>
      <c r="E7" s="9">
        <f>IF($A7="","",SUMIF(Expenses!$D$3:$D$302,$A7,Expenses!$E$3:$E$302))</f>
        <v/>
      </c>
      <c r="F7" s="9">
        <f>IF($A7="","",SUM(Expenses!$O$3:$O$302))</f>
        <v/>
      </c>
      <c r="G7" s="21">
        <f>IF($A7="","",E7-F7)</f>
        <v/>
      </c>
      <c r="H7" s="5">
        <f>IF($A7="","",IF(G7&gt;0.01,"Gets money back",IF(G7&lt;-0.01,"Owes the others","Settled")))</f>
        <v/>
      </c>
    </row>
    <row r="8">
      <c r="A8" s="10">
        <f>IF(Setup!$A$17="","",Setup!$A$17)</f>
        <v/>
      </c>
      <c r="B8" s="9">
        <f>IF($A8="","",SUMIFS(Expenses!$E$3:$E$302,Expenses!$D$3:$D$302,$A8,Expenses!$T$3:$T$302,Setup!$B$7,Expenses!$C$3:$C$302,"&lt;&gt;"&amp;'Monthly summary'!$A$14))</f>
        <v/>
      </c>
      <c r="C8" s="9">
        <f>IF($A8="","",SUMIFS(Expenses!$P$3:$P$302,Expenses!$T$3:$T$302,Setup!$B$7,Expenses!$C$3:$C$302,"&lt;&gt;"&amp;'Monthly summary'!$A$14))</f>
        <v/>
      </c>
      <c r="D8" s="21">
        <f>IF($A8="","",B8-C8)</f>
        <v/>
      </c>
      <c r="E8" s="9">
        <f>IF($A8="","",SUMIF(Expenses!$D$3:$D$302,$A8,Expenses!$E$3:$E$302))</f>
        <v/>
      </c>
      <c r="F8" s="9">
        <f>IF($A8="","",SUM(Expenses!$P$3:$P$302))</f>
        <v/>
      </c>
      <c r="G8" s="21">
        <f>IF($A8="","",E8-F8)</f>
        <v/>
      </c>
      <c r="H8" s="5">
        <f>IF($A8="","",IF(G8&gt;0.01,"Gets money back",IF(G8&lt;-0.01,"Owes the others","Settled")))</f>
        <v/>
      </c>
    </row>
    <row r="9">
      <c r="A9" s="10">
        <f>IF(Setup!$A$18="","",Setup!$A$18)</f>
        <v/>
      </c>
      <c r="B9" s="9">
        <f>IF($A9="","",SUMIFS(Expenses!$E$3:$E$302,Expenses!$D$3:$D$302,$A9,Expenses!$T$3:$T$302,Setup!$B$7,Expenses!$C$3:$C$302,"&lt;&gt;"&amp;'Monthly summary'!$A$14))</f>
        <v/>
      </c>
      <c r="C9" s="9">
        <f>IF($A9="","",SUMIFS(Expenses!$Q$3:$Q$302,Expenses!$T$3:$T$302,Setup!$B$7,Expenses!$C$3:$C$302,"&lt;&gt;"&amp;'Monthly summary'!$A$14))</f>
        <v/>
      </c>
      <c r="D9" s="21">
        <f>IF($A9="","",B9-C9)</f>
        <v/>
      </c>
      <c r="E9" s="9">
        <f>IF($A9="","",SUMIF(Expenses!$D$3:$D$302,$A9,Expenses!$E$3:$E$302))</f>
        <v/>
      </c>
      <c r="F9" s="9">
        <f>IF($A9="","",SUM(Expenses!$Q$3:$Q$302))</f>
        <v/>
      </c>
      <c r="G9" s="21">
        <f>IF($A9="","",E9-F9)</f>
        <v/>
      </c>
      <c r="H9" s="5">
        <f>IF($A9="","",IF(G9&gt;0.01,"Gets money back",IF(G9&lt;-0.01,"Owes the others","Settled")))</f>
        <v/>
      </c>
    </row>
    <row r="10">
      <c r="A10" s="10">
        <f>IF(Setup!$A$19="","",Setup!$A$19)</f>
        <v/>
      </c>
      <c r="B10" s="9">
        <f>IF($A10="","",SUMIFS(Expenses!$E$3:$E$302,Expenses!$D$3:$D$302,$A10,Expenses!$T$3:$T$302,Setup!$B$7,Expenses!$C$3:$C$302,"&lt;&gt;"&amp;'Monthly summary'!$A$14))</f>
        <v/>
      </c>
      <c r="C10" s="9">
        <f>IF($A10="","",SUMIFS(Expenses!$R$3:$R$302,Expenses!$T$3:$T$302,Setup!$B$7,Expenses!$C$3:$C$302,"&lt;&gt;"&amp;'Monthly summary'!$A$14))</f>
        <v/>
      </c>
      <c r="D10" s="21">
        <f>IF($A10="","",B10-C10)</f>
        <v/>
      </c>
      <c r="E10" s="9">
        <f>IF($A10="","",SUMIF(Expenses!$D$3:$D$302,$A10,Expenses!$E$3:$E$302))</f>
        <v/>
      </c>
      <c r="F10" s="9">
        <f>IF($A10="","",SUM(Expenses!$R$3:$R$302))</f>
        <v/>
      </c>
      <c r="G10" s="21">
        <f>IF($A10="","",E10-F10)</f>
        <v/>
      </c>
      <c r="H10" s="5">
        <f>IF($A10="","",IF(G10&gt;0.01,"Gets money back",IF(G10&lt;-0.01,"Owes the others","Settled")))</f>
        <v/>
      </c>
    </row>
    <row r="11">
      <c r="A11" s="10" t="inlineStr">
        <is>
          <t>Total</t>
        </is>
      </c>
      <c r="B11" s="12">
        <f>SUM(B5:B10)</f>
        <v/>
      </c>
      <c r="C11" s="12">
        <f>SUM(C5:C10)</f>
        <v/>
      </c>
      <c r="D11" s="10">
        <f>IF(ROUND(SUM(D5:D10),2)=0,"Balanced","Off by "&amp;TEXT(SUM(D5:D10),"#,##0.00"))</f>
        <v/>
      </c>
      <c r="E11" s="12">
        <f>SUM(E5:E10)</f>
        <v/>
      </c>
      <c r="F11" s="12">
        <f>SUM(F5:F10)</f>
        <v/>
      </c>
      <c r="G11" s="10">
        <f>IF(ROUND(SUM(G5:G10),2)=0,"Balanced","Off by "&amp;TEXT(SUM(G5:G10),"#,##0.00"))</f>
        <v/>
      </c>
    </row>
    <row r="13">
      <c r="A13" s="2" t="inlineStr">
        <is>
          <t>Paid = what each roommate paid out. Share = their part of the bills. Net = paid minus share: green gets money back, red owes the others.</t>
        </is>
      </c>
    </row>
    <row r="14">
      <c r="A14" s="2" t="inlineStr">
        <is>
          <t>Selected month counts only that month's spending. All time also counts the repayments you logged, so it shows what is still owed right now.</t>
        </is>
      </c>
    </row>
    <row r="16">
      <c r="A16" s="2" t="inlineStr">
        <is>
          <t>Made with HippoSplit, expense splitting as easy as texting.</t>
        </is>
      </c>
    </row>
    <row r="17">
      <c r="A17" s="13" t="inlineStr">
        <is>
          <t>Try it free: hipposplit.com</t>
        </is>
      </c>
    </row>
  </sheetData>
  <mergeCells count="2">
    <mergeCell ref="B3:D3"/>
    <mergeCell ref="E3:G3"/>
  </mergeCells>
  <conditionalFormatting sqref="D5:D10">
    <cfRule type="cellIs" priority="1" operator="greaterThan" dxfId="4">
      <formula>0.01</formula>
    </cfRule>
    <cfRule type="cellIs" priority="2" operator="lessThan" dxfId="2">
      <formula>-0.01</formula>
    </cfRule>
  </conditionalFormatting>
  <conditionalFormatting sqref="G5:G10">
    <cfRule type="cellIs" priority="1" operator="greaterThan" dxfId="4">
      <formula>0.01</formula>
    </cfRule>
    <cfRule type="cellIs" priority="2" operator="lessThan" dxfId="2">
      <formula>-0.01</formula>
    </cfRule>
  </conditionalFormatting>
  <hyperlinks>
    <hyperlink xmlns:r="http://schemas.openxmlformats.org/officeDocument/2006/relationships" ref="A17"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16" customWidth="1" min="1" max="1"/>
    <col width="16" customWidth="1" min="2" max="2"/>
    <col width="12" customWidth="1" min="3" max="3"/>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s>
  <sheetData>
    <row r="1">
      <c r="A1" s="22" t="inlineStr">
        <is>
          <t>Who pays whom (fewest transfers)</t>
        </is>
      </c>
      <c r="G1" s="2" t="inlineStr">
        <is>
          <t>Helper area for the transfer math. Hidden on purpose, do not delete.</t>
        </is>
      </c>
    </row>
    <row r="2">
      <c r="A2" s="10" t="inlineStr">
        <is>
          <t>Settle for</t>
        </is>
      </c>
      <c r="B2" s="7" t="inlineStr">
        <is>
          <t>All time</t>
        </is>
      </c>
    </row>
    <row r="3">
      <c r="A3" s="3" t="inlineStr">
        <is>
          <t>From</t>
        </is>
      </c>
      <c r="B3" s="3" t="inlineStr">
        <is>
          <t>To</t>
        </is>
      </c>
      <c r="C3" s="3" t="inlineStr">
        <is>
          <t>Amount</t>
        </is>
      </c>
      <c r="G3">
        <f>IF(Balances!$A$5="","",Balances!$A$5)</f>
        <v/>
      </c>
      <c r="H3">
        <f>IF(Balances!$A$6="","",Balances!$A$6)</f>
        <v/>
      </c>
      <c r="I3">
        <f>IF(Balances!$A$7="","",Balances!$A$7)</f>
        <v/>
      </c>
      <c r="J3">
        <f>IF(Balances!$A$8="","",Balances!$A$8)</f>
        <v/>
      </c>
      <c r="K3">
        <f>IF(Balances!$A$9="","",Balances!$A$9)</f>
        <v/>
      </c>
      <c r="L3">
        <f>IF(Balances!$A$10="","",Balances!$A$10)</f>
        <v/>
      </c>
    </row>
    <row r="4">
      <c r="A4">
        <f>IF($M$4&lt;0.01,"",INDEX($G$3:$L$3,MATCH(MIN($G$4:$L$4),$G$4:$L$4,0)))</f>
        <v/>
      </c>
      <c r="B4">
        <f>IF($M$4&lt;0.01,"",INDEX($G$3:$L$3,MATCH(MAX($G$4:$L$4),$G$4:$L$4,0)))</f>
        <v/>
      </c>
      <c r="C4" s="6">
        <f>IF($M$4&lt;0.01,"",$M$4)</f>
        <v/>
      </c>
      <c r="G4">
        <f>IF(Balances!$A$5="",0,ROUND(IF($B$2="Selected month",Balances!$D$5,Balances!$G$5),2))</f>
        <v/>
      </c>
      <c r="H4">
        <f>IF(Balances!$A$6="",0,ROUND(IF($B$2="Selected month",Balances!$D$6,Balances!$G$6),2))</f>
        <v/>
      </c>
      <c r="I4">
        <f>IF(Balances!$A$7="",0,ROUND(IF($B$2="Selected month",Balances!$D$7,Balances!$G$7),2))</f>
        <v/>
      </c>
      <c r="J4">
        <f>IF(Balances!$A$8="",0,ROUND(IF($B$2="Selected month",Balances!$D$8,Balances!$G$8),2))</f>
        <v/>
      </c>
      <c r="K4">
        <f>IF(Balances!$A$9="",0,ROUND(IF($B$2="Selected month",Balances!$D$9,Balances!$G$9),2))</f>
        <v/>
      </c>
      <c r="L4">
        <f>IF(Balances!$A$10="",0,ROUND(IF($B$2="Selected month",Balances!$D$10,Balances!$G$10),2))</f>
        <v/>
      </c>
      <c r="M4">
        <f>ROUND(MAX(0,MIN(MAX($G$4:$L$4),-MIN($G$4:$L$4))),2)</f>
        <v/>
      </c>
    </row>
    <row r="5">
      <c r="A5">
        <f>IF($M$5&lt;0.01,"",INDEX($G$3:$L$3,MATCH(MIN($G$5:$L$5),$G$5:$L$5,0)))</f>
        <v/>
      </c>
      <c r="B5">
        <f>IF($M$5&lt;0.01,"",INDEX($G$3:$L$3,MATCH(MAX($G$5:$L$5),$G$5:$L$5,0)))</f>
        <v/>
      </c>
      <c r="C5" s="6">
        <f>IF($M$5&lt;0.01,"",$M$5)</f>
        <v/>
      </c>
      <c r="G5">
        <f>ROUND(G4+IF(AND($M$4&gt;=0.01,G$3=INDEX($G$3:$L$3,MATCH(MIN($G$4:$L$4),$G$4:$L$4,0))),$M$4,0)-IF(AND($M$4&gt;=0.01,G$3=INDEX($G$3:$L$3,MATCH(MAX($G$4:$L$4),$G$4:$L$4,0))),$M$4,0),2)</f>
        <v/>
      </c>
      <c r="H5">
        <f>ROUND(H4+IF(AND($M$4&gt;=0.01,H$3=INDEX($G$3:$L$3,MATCH(MIN($G$4:$L$4),$G$4:$L$4,0))),$M$4,0)-IF(AND($M$4&gt;=0.01,H$3=INDEX($G$3:$L$3,MATCH(MAX($G$4:$L$4),$G$4:$L$4,0))),$M$4,0),2)</f>
        <v/>
      </c>
      <c r="I5">
        <f>ROUND(I4+IF(AND($M$4&gt;=0.01,I$3=INDEX($G$3:$L$3,MATCH(MIN($G$4:$L$4),$G$4:$L$4,0))),$M$4,0)-IF(AND($M$4&gt;=0.01,I$3=INDEX($G$3:$L$3,MATCH(MAX($G$4:$L$4),$G$4:$L$4,0))),$M$4,0),2)</f>
        <v/>
      </c>
      <c r="J5">
        <f>ROUND(J4+IF(AND($M$4&gt;=0.01,J$3=INDEX($G$3:$L$3,MATCH(MIN($G$4:$L$4),$G$4:$L$4,0))),$M$4,0)-IF(AND($M$4&gt;=0.01,J$3=INDEX($G$3:$L$3,MATCH(MAX($G$4:$L$4),$G$4:$L$4,0))),$M$4,0),2)</f>
        <v/>
      </c>
      <c r="K5">
        <f>ROUND(K4+IF(AND($M$4&gt;=0.01,K$3=INDEX($G$3:$L$3,MATCH(MIN($G$4:$L$4),$G$4:$L$4,0))),$M$4,0)-IF(AND($M$4&gt;=0.01,K$3=INDEX($G$3:$L$3,MATCH(MAX($G$4:$L$4),$G$4:$L$4,0))),$M$4,0),2)</f>
        <v/>
      </c>
      <c r="L5">
        <f>ROUND(L4+IF(AND($M$4&gt;=0.01,L$3=INDEX($G$3:$L$3,MATCH(MIN($G$4:$L$4),$G$4:$L$4,0))),$M$4,0)-IF(AND($M$4&gt;=0.01,L$3=INDEX($G$3:$L$3,MATCH(MAX($G$4:$L$4),$G$4:$L$4,0))),$M$4,0),2)</f>
        <v/>
      </c>
      <c r="M5">
        <f>ROUND(MAX(0,MIN(MAX($G$5:$L$5),-MIN($G$5:$L$5))),2)</f>
        <v/>
      </c>
    </row>
    <row r="6">
      <c r="A6">
        <f>IF($M$6&lt;0.01,"",INDEX($G$3:$L$3,MATCH(MIN($G$6:$L$6),$G$6:$L$6,0)))</f>
        <v/>
      </c>
      <c r="B6">
        <f>IF($M$6&lt;0.01,"",INDEX($G$3:$L$3,MATCH(MAX($G$6:$L$6),$G$6:$L$6,0)))</f>
        <v/>
      </c>
      <c r="C6" s="6">
        <f>IF($M$6&lt;0.01,"",$M$6)</f>
        <v/>
      </c>
      <c r="G6">
        <f>ROUND(G5+IF(AND($M$5&gt;=0.01,G$3=INDEX($G$3:$L$3,MATCH(MIN($G$5:$L$5),$G$5:$L$5,0))),$M$5,0)-IF(AND($M$5&gt;=0.01,G$3=INDEX($G$3:$L$3,MATCH(MAX($G$5:$L$5),$G$5:$L$5,0))),$M$5,0),2)</f>
        <v/>
      </c>
      <c r="H6">
        <f>ROUND(H5+IF(AND($M$5&gt;=0.01,H$3=INDEX($G$3:$L$3,MATCH(MIN($G$5:$L$5),$G$5:$L$5,0))),$M$5,0)-IF(AND($M$5&gt;=0.01,H$3=INDEX($G$3:$L$3,MATCH(MAX($G$5:$L$5),$G$5:$L$5,0))),$M$5,0),2)</f>
        <v/>
      </c>
      <c r="I6">
        <f>ROUND(I5+IF(AND($M$5&gt;=0.01,I$3=INDEX($G$3:$L$3,MATCH(MIN($G$5:$L$5),$G$5:$L$5,0))),$M$5,0)-IF(AND($M$5&gt;=0.01,I$3=INDEX($G$3:$L$3,MATCH(MAX($G$5:$L$5),$G$5:$L$5,0))),$M$5,0),2)</f>
        <v/>
      </c>
      <c r="J6">
        <f>ROUND(J5+IF(AND($M$5&gt;=0.01,J$3=INDEX($G$3:$L$3,MATCH(MIN($G$5:$L$5),$G$5:$L$5,0))),$M$5,0)-IF(AND($M$5&gt;=0.01,J$3=INDEX($G$3:$L$3,MATCH(MAX($G$5:$L$5),$G$5:$L$5,0))),$M$5,0),2)</f>
        <v/>
      </c>
      <c r="K6">
        <f>ROUND(K5+IF(AND($M$5&gt;=0.01,K$3=INDEX($G$3:$L$3,MATCH(MIN($G$5:$L$5),$G$5:$L$5,0))),$M$5,0)-IF(AND($M$5&gt;=0.01,K$3=INDEX($G$3:$L$3,MATCH(MAX($G$5:$L$5),$G$5:$L$5,0))),$M$5,0),2)</f>
        <v/>
      </c>
      <c r="L6">
        <f>ROUND(L5+IF(AND($M$5&gt;=0.01,L$3=INDEX($G$3:$L$3,MATCH(MIN($G$5:$L$5),$G$5:$L$5,0))),$M$5,0)-IF(AND($M$5&gt;=0.01,L$3=INDEX($G$3:$L$3,MATCH(MAX($G$5:$L$5),$G$5:$L$5,0))),$M$5,0),2)</f>
        <v/>
      </c>
      <c r="M6">
        <f>ROUND(MAX(0,MIN(MAX($G$6:$L$6),-MIN($G$6:$L$6))),2)</f>
        <v/>
      </c>
    </row>
    <row r="7">
      <c r="A7">
        <f>IF($M$7&lt;0.01,"",INDEX($G$3:$L$3,MATCH(MIN($G$7:$L$7),$G$7:$L$7,0)))</f>
        <v/>
      </c>
      <c r="B7">
        <f>IF($M$7&lt;0.01,"",INDEX($G$3:$L$3,MATCH(MAX($G$7:$L$7),$G$7:$L$7,0)))</f>
        <v/>
      </c>
      <c r="C7" s="6">
        <f>IF($M$7&lt;0.01,"",$M$7)</f>
        <v/>
      </c>
      <c r="G7">
        <f>ROUND(G6+IF(AND($M$6&gt;=0.01,G$3=INDEX($G$3:$L$3,MATCH(MIN($G$6:$L$6),$G$6:$L$6,0))),$M$6,0)-IF(AND($M$6&gt;=0.01,G$3=INDEX($G$3:$L$3,MATCH(MAX($G$6:$L$6),$G$6:$L$6,0))),$M$6,0),2)</f>
        <v/>
      </c>
      <c r="H7">
        <f>ROUND(H6+IF(AND($M$6&gt;=0.01,H$3=INDEX($G$3:$L$3,MATCH(MIN($G$6:$L$6),$G$6:$L$6,0))),$M$6,0)-IF(AND($M$6&gt;=0.01,H$3=INDEX($G$3:$L$3,MATCH(MAX($G$6:$L$6),$G$6:$L$6,0))),$M$6,0),2)</f>
        <v/>
      </c>
      <c r="I7">
        <f>ROUND(I6+IF(AND($M$6&gt;=0.01,I$3=INDEX($G$3:$L$3,MATCH(MIN($G$6:$L$6),$G$6:$L$6,0))),$M$6,0)-IF(AND($M$6&gt;=0.01,I$3=INDEX($G$3:$L$3,MATCH(MAX($G$6:$L$6),$G$6:$L$6,0))),$M$6,0),2)</f>
        <v/>
      </c>
      <c r="J7">
        <f>ROUND(J6+IF(AND($M$6&gt;=0.01,J$3=INDEX($G$3:$L$3,MATCH(MIN($G$6:$L$6),$G$6:$L$6,0))),$M$6,0)-IF(AND($M$6&gt;=0.01,J$3=INDEX($G$3:$L$3,MATCH(MAX($G$6:$L$6),$G$6:$L$6,0))),$M$6,0),2)</f>
        <v/>
      </c>
      <c r="K7">
        <f>ROUND(K6+IF(AND($M$6&gt;=0.01,K$3=INDEX($G$3:$L$3,MATCH(MIN($G$6:$L$6),$G$6:$L$6,0))),$M$6,0)-IF(AND($M$6&gt;=0.01,K$3=INDEX($G$3:$L$3,MATCH(MAX($G$6:$L$6),$G$6:$L$6,0))),$M$6,0),2)</f>
        <v/>
      </c>
      <c r="L7">
        <f>ROUND(L6+IF(AND($M$6&gt;=0.01,L$3=INDEX($G$3:$L$3,MATCH(MIN($G$6:$L$6),$G$6:$L$6,0))),$M$6,0)-IF(AND($M$6&gt;=0.01,L$3=INDEX($G$3:$L$3,MATCH(MAX($G$6:$L$6),$G$6:$L$6,0))),$M$6,0),2)</f>
        <v/>
      </c>
      <c r="M7">
        <f>ROUND(MAX(0,MIN(MAX($G$7:$L$7),-MIN($G$7:$L$7))),2)</f>
        <v/>
      </c>
    </row>
    <row r="8">
      <c r="A8">
        <f>IF($M$8&lt;0.01,"",INDEX($G$3:$L$3,MATCH(MIN($G$8:$L$8),$G$8:$L$8,0)))</f>
        <v/>
      </c>
      <c r="B8">
        <f>IF($M$8&lt;0.01,"",INDEX($G$3:$L$3,MATCH(MAX($G$8:$L$8),$G$8:$L$8,0)))</f>
        <v/>
      </c>
      <c r="C8" s="6">
        <f>IF($M$8&lt;0.01,"",$M$8)</f>
        <v/>
      </c>
      <c r="G8">
        <f>ROUND(G7+IF(AND($M$7&gt;=0.01,G$3=INDEX($G$3:$L$3,MATCH(MIN($G$7:$L$7),$G$7:$L$7,0))),$M$7,0)-IF(AND($M$7&gt;=0.01,G$3=INDEX($G$3:$L$3,MATCH(MAX($G$7:$L$7),$G$7:$L$7,0))),$M$7,0),2)</f>
        <v/>
      </c>
      <c r="H8">
        <f>ROUND(H7+IF(AND($M$7&gt;=0.01,H$3=INDEX($G$3:$L$3,MATCH(MIN($G$7:$L$7),$G$7:$L$7,0))),$M$7,0)-IF(AND($M$7&gt;=0.01,H$3=INDEX($G$3:$L$3,MATCH(MAX($G$7:$L$7),$G$7:$L$7,0))),$M$7,0),2)</f>
        <v/>
      </c>
      <c r="I8">
        <f>ROUND(I7+IF(AND($M$7&gt;=0.01,I$3=INDEX($G$3:$L$3,MATCH(MIN($G$7:$L$7),$G$7:$L$7,0))),$M$7,0)-IF(AND($M$7&gt;=0.01,I$3=INDEX($G$3:$L$3,MATCH(MAX($G$7:$L$7),$G$7:$L$7,0))),$M$7,0),2)</f>
        <v/>
      </c>
      <c r="J8">
        <f>ROUND(J7+IF(AND($M$7&gt;=0.01,J$3=INDEX($G$3:$L$3,MATCH(MIN($G$7:$L$7),$G$7:$L$7,0))),$M$7,0)-IF(AND($M$7&gt;=0.01,J$3=INDEX($G$3:$L$3,MATCH(MAX($G$7:$L$7),$G$7:$L$7,0))),$M$7,0),2)</f>
        <v/>
      </c>
      <c r="K8">
        <f>ROUND(K7+IF(AND($M$7&gt;=0.01,K$3=INDEX($G$3:$L$3,MATCH(MIN($G$7:$L$7),$G$7:$L$7,0))),$M$7,0)-IF(AND($M$7&gt;=0.01,K$3=INDEX($G$3:$L$3,MATCH(MAX($G$7:$L$7),$G$7:$L$7,0))),$M$7,0),2)</f>
        <v/>
      </c>
      <c r="L8">
        <f>ROUND(L7+IF(AND($M$7&gt;=0.01,L$3=INDEX($G$3:$L$3,MATCH(MIN($G$7:$L$7),$G$7:$L$7,0))),$M$7,0)-IF(AND($M$7&gt;=0.01,L$3=INDEX($G$3:$L$3,MATCH(MAX($G$7:$L$7),$G$7:$L$7,0))),$M$7,0),2)</f>
        <v/>
      </c>
      <c r="M8">
        <f>ROUND(MAX(0,MIN(MAX($G$8:$L$8),-MIN($G$8:$L$8))),2)</f>
        <v/>
      </c>
    </row>
    <row r="9">
      <c r="G9">
        <f>ROUND(G8+IF(AND($M$8&gt;=0.01,G$3=INDEX($G$3:$L$3,MATCH(MIN($G$8:$L$8),$G$8:$L$8,0))),$M$8,0)-IF(AND($M$8&gt;=0.01,G$3=INDEX($G$3:$L$3,MATCH(MAX($G$8:$L$8),$G$8:$L$8,0))),$M$8,0),2)</f>
        <v/>
      </c>
      <c r="H9">
        <f>ROUND(H8+IF(AND($M$8&gt;=0.01,H$3=INDEX($G$3:$L$3,MATCH(MIN($G$8:$L$8),$G$8:$L$8,0))),$M$8,0)-IF(AND($M$8&gt;=0.01,H$3=INDEX($G$3:$L$3,MATCH(MAX($G$8:$L$8),$G$8:$L$8,0))),$M$8,0),2)</f>
        <v/>
      </c>
      <c r="I9">
        <f>ROUND(I8+IF(AND($M$8&gt;=0.01,I$3=INDEX($G$3:$L$3,MATCH(MIN($G$8:$L$8),$G$8:$L$8,0))),$M$8,0)-IF(AND($M$8&gt;=0.01,I$3=INDEX($G$3:$L$3,MATCH(MAX($G$8:$L$8),$G$8:$L$8,0))),$M$8,0),2)</f>
        <v/>
      </c>
      <c r="J9">
        <f>ROUND(J8+IF(AND($M$8&gt;=0.01,J$3=INDEX($G$3:$L$3,MATCH(MIN($G$8:$L$8),$G$8:$L$8,0))),$M$8,0)-IF(AND($M$8&gt;=0.01,J$3=INDEX($G$3:$L$3,MATCH(MAX($G$8:$L$8),$G$8:$L$8,0))),$M$8,0),2)</f>
        <v/>
      </c>
      <c r="K9">
        <f>ROUND(K8+IF(AND($M$8&gt;=0.01,K$3=INDEX($G$3:$L$3,MATCH(MIN($G$8:$L$8),$G$8:$L$8,0))),$M$8,0)-IF(AND($M$8&gt;=0.01,K$3=INDEX($G$3:$L$3,MATCH(MAX($G$8:$L$8),$G$8:$L$8,0))),$M$8,0),2)</f>
        <v/>
      </c>
      <c r="L9">
        <f>ROUND(L8+IF(AND($M$8&gt;=0.01,L$3=INDEX($G$3:$L$3,MATCH(MIN($G$8:$L$8),$G$8:$L$8,0))),$M$8,0)-IF(AND($M$8&gt;=0.01,L$3=INDEX($G$3:$L$3,MATCH(MAX($G$8:$L$8),$G$8:$L$8,0))),$M$8,0),2)</f>
        <v/>
      </c>
    </row>
    <row r="10">
      <c r="A10" s="2">
        <f>IF(C4="","Nothing to settle. Log bills on the Expenses tab.","After these transfers, everyone is at zero.")</f>
        <v/>
      </c>
    </row>
    <row r="11">
      <c r="A11" s="2" t="inlineStr">
        <is>
          <t>All time = everything still owed, counting repayments you logged. Selected month = only that month's bills, if you settle month by month.</t>
        </is>
      </c>
    </row>
    <row r="12">
      <c r="A12" s="2" t="inlineStr">
        <is>
          <t>Paid someone back? Log it on Expenses: category Repayment, Paid by = who sent the money, Split = Custom, and 1 in the receiver's Custom column.</t>
        </is>
      </c>
    </row>
    <row r="14">
      <c r="A14" s="2" t="inlineStr">
        <is>
          <t>Skip the typing next time: in HippoSplit you type the bill in the group chat or post a photo of it, and the AI logs it and keeps the running balance.</t>
        </is>
      </c>
    </row>
    <row r="15">
      <c r="A15" s="13" t="inlineStr">
        <is>
          <t>Try it free: hipposplit.com</t>
        </is>
      </c>
    </row>
  </sheetData>
  <dataValidations count="1">
    <dataValidation sqref="B2" showDropDown="0" showInputMessage="0" showErrorMessage="0" allowBlank="0" type="list">
      <formula1>"All time,Selected month"</formula1>
    </dataValidation>
  </dataValidations>
  <hyperlinks>
    <hyperlink xmlns:r="http://schemas.openxmlformats.org/officeDocument/2006/relationships" ref="A15" r:id="rId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28"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c r="A1" s="1" t="inlineStr">
        <is>
          <t>Monthly summary</t>
        </is>
      </c>
    </row>
    <row r="2">
      <c r="A2" s="2">
        <f>"Showing "&amp;Setup!$B$8&amp;". Change the month on the Setup tab."</f>
        <v/>
      </c>
    </row>
    <row r="4">
      <c r="A4" s="3" t="inlineStr">
        <is>
          <t>Category</t>
        </is>
      </c>
      <c r="B4" s="3" t="inlineStr">
        <is>
          <t>This month</t>
        </is>
      </c>
      <c r="C4" s="3" t="inlineStr">
        <is>
          <t>All time</t>
        </is>
      </c>
    </row>
    <row r="5">
      <c r="A5" t="inlineStr">
        <is>
          <t>Rent</t>
        </is>
      </c>
      <c r="B5" s="9">
        <f>IF($A5="","",SUMIFS(Expenses!$E$3:$E$302,Expenses!$C$3:$C$302,$A5,Expenses!$T$3:$T$302,Setup!$B$7))</f>
        <v/>
      </c>
      <c r="C5" s="9">
        <f>IF($A5="","",SUMIF(Expenses!$C$3:$C$302,$A5,Expenses!$E$3:$E$302))</f>
        <v/>
      </c>
    </row>
    <row r="6">
      <c r="A6" t="inlineStr">
        <is>
          <t>Electricity</t>
        </is>
      </c>
      <c r="B6" s="9">
        <f>IF($A6="","",SUMIFS(Expenses!$E$3:$E$302,Expenses!$C$3:$C$302,$A6,Expenses!$T$3:$T$302,Setup!$B$7))</f>
        <v/>
      </c>
      <c r="C6" s="9">
        <f>IF($A6="","",SUMIF(Expenses!$C$3:$C$302,$A6,Expenses!$E$3:$E$302))</f>
        <v/>
      </c>
    </row>
    <row r="7">
      <c r="A7" t="inlineStr">
        <is>
          <t>Gas</t>
        </is>
      </c>
      <c r="B7" s="9">
        <f>IF($A7="","",SUMIFS(Expenses!$E$3:$E$302,Expenses!$C$3:$C$302,$A7,Expenses!$T$3:$T$302,Setup!$B$7))</f>
        <v/>
      </c>
      <c r="C7" s="9">
        <f>IF($A7="","",SUMIF(Expenses!$C$3:$C$302,$A7,Expenses!$E$3:$E$302))</f>
        <v/>
      </c>
    </row>
    <row r="8">
      <c r="A8" t="inlineStr">
        <is>
          <t>Water</t>
        </is>
      </c>
      <c r="B8" s="9">
        <f>IF($A8="","",SUMIFS(Expenses!$E$3:$E$302,Expenses!$C$3:$C$302,$A8,Expenses!$T$3:$T$302,Setup!$B$7))</f>
        <v/>
      </c>
      <c r="C8" s="9">
        <f>IF($A8="","",SUMIF(Expenses!$C$3:$C$302,$A8,Expenses!$E$3:$E$302))</f>
        <v/>
      </c>
    </row>
    <row r="9">
      <c r="A9" t="inlineStr">
        <is>
          <t>Internet</t>
        </is>
      </c>
      <c r="B9" s="9">
        <f>IF($A9="","",SUMIFS(Expenses!$E$3:$E$302,Expenses!$C$3:$C$302,$A9,Expenses!$T$3:$T$302,Setup!$B$7))</f>
        <v/>
      </c>
      <c r="C9" s="9">
        <f>IF($A9="","",SUMIF(Expenses!$C$3:$C$302,$A9,Expenses!$E$3:$E$302))</f>
        <v/>
      </c>
    </row>
    <row r="10">
      <c r="A10" t="inlineStr">
        <is>
          <t>Streaming &amp; subscriptions</t>
        </is>
      </c>
      <c r="B10" s="9">
        <f>IF($A10="","",SUMIFS(Expenses!$E$3:$E$302,Expenses!$C$3:$C$302,$A10,Expenses!$T$3:$T$302,Setup!$B$7))</f>
        <v/>
      </c>
      <c r="C10" s="9">
        <f>IF($A10="","",SUMIF(Expenses!$C$3:$C$302,$A10,Expenses!$E$3:$E$302))</f>
        <v/>
      </c>
    </row>
    <row r="11">
      <c r="A11" t="inlineStr">
        <is>
          <t>Groceries &amp; household</t>
        </is>
      </c>
      <c r="B11" s="9">
        <f>IF($A11="","",SUMIFS(Expenses!$E$3:$E$302,Expenses!$C$3:$C$302,$A11,Expenses!$T$3:$T$302,Setup!$B$7))</f>
        <v/>
      </c>
      <c r="C11" s="9">
        <f>IF($A11="","",SUMIF(Expenses!$C$3:$C$302,$A11,Expenses!$E$3:$E$302))</f>
        <v/>
      </c>
    </row>
    <row r="12">
      <c r="A12" t="inlineStr">
        <is>
          <t>Furniture &amp; one-offs</t>
        </is>
      </c>
      <c r="B12" s="9">
        <f>IF($A12="","",SUMIFS(Expenses!$E$3:$E$302,Expenses!$C$3:$C$302,$A12,Expenses!$T$3:$T$302,Setup!$B$7))</f>
        <v/>
      </c>
      <c r="C12" s="9">
        <f>IF($A12="","",SUMIF(Expenses!$C$3:$C$302,$A12,Expenses!$E$3:$E$302))</f>
        <v/>
      </c>
    </row>
    <row r="13">
      <c r="A13" t="inlineStr">
        <is>
          <t>Other</t>
        </is>
      </c>
      <c r="B13" s="9">
        <f>IF($A13="","",SUMIFS(Expenses!$E$3:$E$302,Expenses!$C$3:$C$302,$A13,Expenses!$T$3:$T$302,Setup!$B$7))</f>
        <v/>
      </c>
      <c r="C13" s="9">
        <f>IF($A13="","",SUMIF(Expenses!$C$3:$C$302,$A13,Expenses!$E$3:$E$302))</f>
        <v/>
      </c>
    </row>
    <row r="14">
      <c r="A14" s="23" t="inlineStr">
        <is>
          <t>Repayment</t>
        </is>
      </c>
      <c r="B14" s="9">
        <f>IF($A14="","",SUMIFS(Expenses!$E$3:$E$302,Expenses!$C$3:$C$302,$A14,Expenses!$T$3:$T$302,Setup!$B$7))</f>
        <v/>
      </c>
      <c r="C14" s="9">
        <f>IF($A14="","",SUMIF(Expenses!$C$3:$C$302,$A14,Expenses!$E$3:$E$302))</f>
        <v/>
      </c>
      <c r="D14" s="2" t="inlineStr">
        <is>
          <t>money paid back, not spending; keep this name</t>
        </is>
      </c>
    </row>
    <row r="15">
      <c r="A15" s="24" t="inlineStr">
        <is>
          <t>Everything else</t>
        </is>
      </c>
      <c r="B15" s="9">
        <f>SUMIFS(Expenses!$E$3:$E$302,Expenses!$T$3:$T$302,Setup!$B$7,Expenses!$C$3:$C$302,"&lt;&gt;"&amp;'Monthly summary'!$A$14)-SUM($B$5:$B$13)</f>
        <v/>
      </c>
      <c r="C15" s="9">
        <f>SUMIF(Expenses!$C$3:$C$302,"&lt;&gt;"&amp;'Monthly summary'!$A$14,Expenses!$E$3:$E$302)-SUM($C$5:$C$13)</f>
        <v/>
      </c>
    </row>
    <row r="16">
      <c r="A16" s="10" t="inlineStr">
        <is>
          <t>Total spending</t>
        </is>
      </c>
      <c r="B16" s="12">
        <f>SUM(B5:B13)+B15</f>
        <v/>
      </c>
      <c r="C16" s="12">
        <f>SUM(C5:C13)+C15</f>
        <v/>
      </c>
    </row>
    <row r="18">
      <c r="A18" s="3" t="inlineStr">
        <is>
          <t>Rent check, selected month</t>
        </is>
      </c>
      <c r="B18" s="3" t="n"/>
    </row>
    <row r="19">
      <c r="A19" t="inlineStr">
        <is>
          <t>Monthly rent (from Setup)</t>
        </is>
      </c>
      <c r="B19" s="21">
        <f>Setup!$B$11</f>
        <v/>
      </c>
    </row>
    <row r="20">
      <c r="A20" t="inlineStr">
        <is>
          <t>Rent logged</t>
        </is>
      </c>
      <c r="B20" s="21">
        <f>$B$5</f>
        <v/>
      </c>
    </row>
    <row r="21">
      <c r="A21" t="inlineStr">
        <is>
          <t>Status</t>
        </is>
      </c>
      <c r="B21" s="5">
        <f>IF($B$19=0,"",IF(ABS($B$20-$B$19)&lt;0.01,"Rent logged",IF($B$20=0,"Rent not logged yet",IF($B$20&lt;$B$19,"Part of the rent logged","More than the rent logged"))))</f>
        <v/>
      </c>
    </row>
    <row r="22">
      <c r="A22" s="25">
        <f>"What each roommate paid for, month by month, in "&amp;Setup!$B$5</f>
        <v/>
      </c>
    </row>
    <row r="23">
      <c r="A23" s="3" t="inlineStr">
        <is>
          <t>Month</t>
        </is>
      </c>
      <c r="B23" s="3" t="inlineStr">
        <is>
          <t>Total</t>
        </is>
      </c>
      <c r="C23" s="3">
        <f>IF(Setup!$A$14="","",Setup!$A$14)</f>
        <v/>
      </c>
      <c r="D23" s="3">
        <f>IF(Setup!$A$15="","",Setup!$A$15)</f>
        <v/>
      </c>
      <c r="E23" s="3">
        <f>IF(Setup!$A$16="","",Setup!$A$16)</f>
        <v/>
      </c>
      <c r="F23" s="3">
        <f>IF(Setup!$A$17="","",Setup!$A$17)</f>
        <v/>
      </c>
      <c r="G23" s="3">
        <f>IF(Setup!$A$18="","",Setup!$A$18)</f>
        <v/>
      </c>
      <c r="H23" s="3">
        <f>IF(Setup!$A$19="","",Setup!$A$19)</f>
        <v/>
      </c>
    </row>
    <row r="24">
      <c r="A24" t="inlineStr">
        <is>
          <t>January</t>
        </is>
      </c>
      <c r="B24" s="21">
        <f>SUMIFS(Expenses!$E$3:$E$302,Expenses!$T$3:$T$302,Setup!$B$5*100+1,Expenses!$C$3:$C$302,"&lt;&gt;"&amp;'Monthly summary'!$A$14)</f>
        <v/>
      </c>
      <c r="C24" s="9">
        <f>IF(C$23="","",SUMIFS(Expenses!$M$3:$M$302,Expenses!$T$3:$T$302,Setup!$B$5*100+1,Expenses!$C$3:$C$302,"&lt;&gt;"&amp;'Monthly summary'!$A$14))</f>
        <v/>
      </c>
      <c r="D24" s="9">
        <f>IF(D$23="","",SUMIFS(Expenses!$N$3:$N$302,Expenses!$T$3:$T$302,Setup!$B$5*100+1,Expenses!$C$3:$C$302,"&lt;&gt;"&amp;'Monthly summary'!$A$14))</f>
        <v/>
      </c>
      <c r="E24" s="9">
        <f>IF(E$23="","",SUMIFS(Expenses!$O$3:$O$302,Expenses!$T$3:$T$302,Setup!$B$5*100+1,Expenses!$C$3:$C$302,"&lt;&gt;"&amp;'Monthly summary'!$A$14))</f>
        <v/>
      </c>
      <c r="F24" s="9">
        <f>IF(F$23="","",SUMIFS(Expenses!$P$3:$P$302,Expenses!$T$3:$T$302,Setup!$B$5*100+1,Expenses!$C$3:$C$302,"&lt;&gt;"&amp;'Monthly summary'!$A$14))</f>
        <v/>
      </c>
      <c r="G24" s="9">
        <f>IF(G$23="","",SUMIFS(Expenses!$Q$3:$Q$302,Expenses!$T$3:$T$302,Setup!$B$5*100+1,Expenses!$C$3:$C$302,"&lt;&gt;"&amp;'Monthly summary'!$A$14))</f>
        <v/>
      </c>
      <c r="H24" s="9">
        <f>IF(H$23="","",SUMIFS(Expenses!$R$3:$R$302,Expenses!$T$3:$T$302,Setup!$B$5*100+1,Expenses!$C$3:$C$302,"&lt;&gt;"&amp;'Monthly summary'!$A$14))</f>
        <v/>
      </c>
    </row>
    <row r="25">
      <c r="A25" t="inlineStr">
        <is>
          <t>February</t>
        </is>
      </c>
      <c r="B25" s="21">
        <f>SUMIFS(Expenses!$E$3:$E$302,Expenses!$T$3:$T$302,Setup!$B$5*100+2,Expenses!$C$3:$C$302,"&lt;&gt;"&amp;'Monthly summary'!$A$14)</f>
        <v/>
      </c>
      <c r="C25" s="9">
        <f>IF(C$23="","",SUMIFS(Expenses!$M$3:$M$302,Expenses!$T$3:$T$302,Setup!$B$5*100+2,Expenses!$C$3:$C$302,"&lt;&gt;"&amp;'Monthly summary'!$A$14))</f>
        <v/>
      </c>
      <c r="D25" s="9">
        <f>IF(D$23="","",SUMIFS(Expenses!$N$3:$N$302,Expenses!$T$3:$T$302,Setup!$B$5*100+2,Expenses!$C$3:$C$302,"&lt;&gt;"&amp;'Monthly summary'!$A$14))</f>
        <v/>
      </c>
      <c r="E25" s="9">
        <f>IF(E$23="","",SUMIFS(Expenses!$O$3:$O$302,Expenses!$T$3:$T$302,Setup!$B$5*100+2,Expenses!$C$3:$C$302,"&lt;&gt;"&amp;'Monthly summary'!$A$14))</f>
        <v/>
      </c>
      <c r="F25" s="9">
        <f>IF(F$23="","",SUMIFS(Expenses!$P$3:$P$302,Expenses!$T$3:$T$302,Setup!$B$5*100+2,Expenses!$C$3:$C$302,"&lt;&gt;"&amp;'Monthly summary'!$A$14))</f>
        <v/>
      </c>
      <c r="G25" s="9">
        <f>IF(G$23="","",SUMIFS(Expenses!$Q$3:$Q$302,Expenses!$T$3:$T$302,Setup!$B$5*100+2,Expenses!$C$3:$C$302,"&lt;&gt;"&amp;'Monthly summary'!$A$14))</f>
        <v/>
      </c>
      <c r="H25" s="9">
        <f>IF(H$23="","",SUMIFS(Expenses!$R$3:$R$302,Expenses!$T$3:$T$302,Setup!$B$5*100+2,Expenses!$C$3:$C$302,"&lt;&gt;"&amp;'Monthly summary'!$A$14))</f>
        <v/>
      </c>
    </row>
    <row r="26">
      <c r="A26" t="inlineStr">
        <is>
          <t>March</t>
        </is>
      </c>
      <c r="B26" s="21">
        <f>SUMIFS(Expenses!$E$3:$E$302,Expenses!$T$3:$T$302,Setup!$B$5*100+3,Expenses!$C$3:$C$302,"&lt;&gt;"&amp;'Monthly summary'!$A$14)</f>
        <v/>
      </c>
      <c r="C26" s="9">
        <f>IF(C$23="","",SUMIFS(Expenses!$M$3:$M$302,Expenses!$T$3:$T$302,Setup!$B$5*100+3,Expenses!$C$3:$C$302,"&lt;&gt;"&amp;'Monthly summary'!$A$14))</f>
        <v/>
      </c>
      <c r="D26" s="9">
        <f>IF(D$23="","",SUMIFS(Expenses!$N$3:$N$302,Expenses!$T$3:$T$302,Setup!$B$5*100+3,Expenses!$C$3:$C$302,"&lt;&gt;"&amp;'Monthly summary'!$A$14))</f>
        <v/>
      </c>
      <c r="E26" s="9">
        <f>IF(E$23="","",SUMIFS(Expenses!$O$3:$O$302,Expenses!$T$3:$T$302,Setup!$B$5*100+3,Expenses!$C$3:$C$302,"&lt;&gt;"&amp;'Monthly summary'!$A$14))</f>
        <v/>
      </c>
      <c r="F26" s="9">
        <f>IF(F$23="","",SUMIFS(Expenses!$P$3:$P$302,Expenses!$T$3:$T$302,Setup!$B$5*100+3,Expenses!$C$3:$C$302,"&lt;&gt;"&amp;'Monthly summary'!$A$14))</f>
        <v/>
      </c>
      <c r="G26" s="9">
        <f>IF(G$23="","",SUMIFS(Expenses!$Q$3:$Q$302,Expenses!$T$3:$T$302,Setup!$B$5*100+3,Expenses!$C$3:$C$302,"&lt;&gt;"&amp;'Monthly summary'!$A$14))</f>
        <v/>
      </c>
      <c r="H26" s="9">
        <f>IF(H$23="","",SUMIFS(Expenses!$R$3:$R$302,Expenses!$T$3:$T$302,Setup!$B$5*100+3,Expenses!$C$3:$C$302,"&lt;&gt;"&amp;'Monthly summary'!$A$14))</f>
        <v/>
      </c>
    </row>
    <row r="27">
      <c r="A27" t="inlineStr">
        <is>
          <t>April</t>
        </is>
      </c>
      <c r="B27" s="21">
        <f>SUMIFS(Expenses!$E$3:$E$302,Expenses!$T$3:$T$302,Setup!$B$5*100+4,Expenses!$C$3:$C$302,"&lt;&gt;"&amp;'Monthly summary'!$A$14)</f>
        <v/>
      </c>
      <c r="C27" s="9">
        <f>IF(C$23="","",SUMIFS(Expenses!$M$3:$M$302,Expenses!$T$3:$T$302,Setup!$B$5*100+4,Expenses!$C$3:$C$302,"&lt;&gt;"&amp;'Monthly summary'!$A$14))</f>
        <v/>
      </c>
      <c r="D27" s="9">
        <f>IF(D$23="","",SUMIFS(Expenses!$N$3:$N$302,Expenses!$T$3:$T$302,Setup!$B$5*100+4,Expenses!$C$3:$C$302,"&lt;&gt;"&amp;'Monthly summary'!$A$14))</f>
        <v/>
      </c>
      <c r="E27" s="9">
        <f>IF(E$23="","",SUMIFS(Expenses!$O$3:$O$302,Expenses!$T$3:$T$302,Setup!$B$5*100+4,Expenses!$C$3:$C$302,"&lt;&gt;"&amp;'Monthly summary'!$A$14))</f>
        <v/>
      </c>
      <c r="F27" s="9">
        <f>IF(F$23="","",SUMIFS(Expenses!$P$3:$P$302,Expenses!$T$3:$T$302,Setup!$B$5*100+4,Expenses!$C$3:$C$302,"&lt;&gt;"&amp;'Monthly summary'!$A$14))</f>
        <v/>
      </c>
      <c r="G27" s="9">
        <f>IF(G$23="","",SUMIFS(Expenses!$Q$3:$Q$302,Expenses!$T$3:$T$302,Setup!$B$5*100+4,Expenses!$C$3:$C$302,"&lt;&gt;"&amp;'Monthly summary'!$A$14))</f>
        <v/>
      </c>
      <c r="H27" s="9">
        <f>IF(H$23="","",SUMIFS(Expenses!$R$3:$R$302,Expenses!$T$3:$T$302,Setup!$B$5*100+4,Expenses!$C$3:$C$302,"&lt;&gt;"&amp;'Monthly summary'!$A$14))</f>
        <v/>
      </c>
    </row>
    <row r="28">
      <c r="A28" t="inlineStr">
        <is>
          <t>May</t>
        </is>
      </c>
      <c r="B28" s="21">
        <f>SUMIFS(Expenses!$E$3:$E$302,Expenses!$T$3:$T$302,Setup!$B$5*100+5,Expenses!$C$3:$C$302,"&lt;&gt;"&amp;'Monthly summary'!$A$14)</f>
        <v/>
      </c>
      <c r="C28" s="9">
        <f>IF(C$23="","",SUMIFS(Expenses!$M$3:$M$302,Expenses!$T$3:$T$302,Setup!$B$5*100+5,Expenses!$C$3:$C$302,"&lt;&gt;"&amp;'Monthly summary'!$A$14))</f>
        <v/>
      </c>
      <c r="D28" s="9">
        <f>IF(D$23="","",SUMIFS(Expenses!$N$3:$N$302,Expenses!$T$3:$T$302,Setup!$B$5*100+5,Expenses!$C$3:$C$302,"&lt;&gt;"&amp;'Monthly summary'!$A$14))</f>
        <v/>
      </c>
      <c r="E28" s="9">
        <f>IF(E$23="","",SUMIFS(Expenses!$O$3:$O$302,Expenses!$T$3:$T$302,Setup!$B$5*100+5,Expenses!$C$3:$C$302,"&lt;&gt;"&amp;'Monthly summary'!$A$14))</f>
        <v/>
      </c>
      <c r="F28" s="9">
        <f>IF(F$23="","",SUMIFS(Expenses!$P$3:$P$302,Expenses!$T$3:$T$302,Setup!$B$5*100+5,Expenses!$C$3:$C$302,"&lt;&gt;"&amp;'Monthly summary'!$A$14))</f>
        <v/>
      </c>
      <c r="G28" s="9">
        <f>IF(G$23="","",SUMIFS(Expenses!$Q$3:$Q$302,Expenses!$T$3:$T$302,Setup!$B$5*100+5,Expenses!$C$3:$C$302,"&lt;&gt;"&amp;'Monthly summary'!$A$14))</f>
        <v/>
      </c>
      <c r="H28" s="9">
        <f>IF(H$23="","",SUMIFS(Expenses!$R$3:$R$302,Expenses!$T$3:$T$302,Setup!$B$5*100+5,Expenses!$C$3:$C$302,"&lt;&gt;"&amp;'Monthly summary'!$A$14))</f>
        <v/>
      </c>
    </row>
    <row r="29">
      <c r="A29" t="inlineStr">
        <is>
          <t>June</t>
        </is>
      </c>
      <c r="B29" s="21">
        <f>SUMIFS(Expenses!$E$3:$E$302,Expenses!$T$3:$T$302,Setup!$B$5*100+6,Expenses!$C$3:$C$302,"&lt;&gt;"&amp;'Monthly summary'!$A$14)</f>
        <v/>
      </c>
      <c r="C29" s="9">
        <f>IF(C$23="","",SUMIFS(Expenses!$M$3:$M$302,Expenses!$T$3:$T$302,Setup!$B$5*100+6,Expenses!$C$3:$C$302,"&lt;&gt;"&amp;'Monthly summary'!$A$14))</f>
        <v/>
      </c>
      <c r="D29" s="9">
        <f>IF(D$23="","",SUMIFS(Expenses!$N$3:$N$302,Expenses!$T$3:$T$302,Setup!$B$5*100+6,Expenses!$C$3:$C$302,"&lt;&gt;"&amp;'Monthly summary'!$A$14))</f>
        <v/>
      </c>
      <c r="E29" s="9">
        <f>IF(E$23="","",SUMIFS(Expenses!$O$3:$O$302,Expenses!$T$3:$T$302,Setup!$B$5*100+6,Expenses!$C$3:$C$302,"&lt;&gt;"&amp;'Monthly summary'!$A$14))</f>
        <v/>
      </c>
      <c r="F29" s="9">
        <f>IF(F$23="","",SUMIFS(Expenses!$P$3:$P$302,Expenses!$T$3:$T$302,Setup!$B$5*100+6,Expenses!$C$3:$C$302,"&lt;&gt;"&amp;'Monthly summary'!$A$14))</f>
        <v/>
      </c>
      <c r="G29" s="9">
        <f>IF(G$23="","",SUMIFS(Expenses!$Q$3:$Q$302,Expenses!$T$3:$T$302,Setup!$B$5*100+6,Expenses!$C$3:$C$302,"&lt;&gt;"&amp;'Monthly summary'!$A$14))</f>
        <v/>
      </c>
      <c r="H29" s="9">
        <f>IF(H$23="","",SUMIFS(Expenses!$R$3:$R$302,Expenses!$T$3:$T$302,Setup!$B$5*100+6,Expenses!$C$3:$C$302,"&lt;&gt;"&amp;'Monthly summary'!$A$14))</f>
        <v/>
      </c>
    </row>
    <row r="30">
      <c r="A30" t="inlineStr">
        <is>
          <t>July</t>
        </is>
      </c>
      <c r="B30" s="21">
        <f>SUMIFS(Expenses!$E$3:$E$302,Expenses!$T$3:$T$302,Setup!$B$5*100+7,Expenses!$C$3:$C$302,"&lt;&gt;"&amp;'Monthly summary'!$A$14)</f>
        <v/>
      </c>
      <c r="C30" s="9">
        <f>IF(C$23="","",SUMIFS(Expenses!$M$3:$M$302,Expenses!$T$3:$T$302,Setup!$B$5*100+7,Expenses!$C$3:$C$302,"&lt;&gt;"&amp;'Monthly summary'!$A$14))</f>
        <v/>
      </c>
      <c r="D30" s="9">
        <f>IF(D$23="","",SUMIFS(Expenses!$N$3:$N$302,Expenses!$T$3:$T$302,Setup!$B$5*100+7,Expenses!$C$3:$C$302,"&lt;&gt;"&amp;'Monthly summary'!$A$14))</f>
        <v/>
      </c>
      <c r="E30" s="9">
        <f>IF(E$23="","",SUMIFS(Expenses!$O$3:$O$302,Expenses!$T$3:$T$302,Setup!$B$5*100+7,Expenses!$C$3:$C$302,"&lt;&gt;"&amp;'Monthly summary'!$A$14))</f>
        <v/>
      </c>
      <c r="F30" s="9">
        <f>IF(F$23="","",SUMIFS(Expenses!$P$3:$P$302,Expenses!$T$3:$T$302,Setup!$B$5*100+7,Expenses!$C$3:$C$302,"&lt;&gt;"&amp;'Monthly summary'!$A$14))</f>
        <v/>
      </c>
      <c r="G30" s="9">
        <f>IF(G$23="","",SUMIFS(Expenses!$Q$3:$Q$302,Expenses!$T$3:$T$302,Setup!$B$5*100+7,Expenses!$C$3:$C$302,"&lt;&gt;"&amp;'Monthly summary'!$A$14))</f>
        <v/>
      </c>
      <c r="H30" s="9">
        <f>IF(H$23="","",SUMIFS(Expenses!$R$3:$R$302,Expenses!$T$3:$T$302,Setup!$B$5*100+7,Expenses!$C$3:$C$302,"&lt;&gt;"&amp;'Monthly summary'!$A$14))</f>
        <v/>
      </c>
    </row>
    <row r="31">
      <c r="A31" t="inlineStr">
        <is>
          <t>August</t>
        </is>
      </c>
      <c r="B31" s="21">
        <f>SUMIFS(Expenses!$E$3:$E$302,Expenses!$T$3:$T$302,Setup!$B$5*100+8,Expenses!$C$3:$C$302,"&lt;&gt;"&amp;'Monthly summary'!$A$14)</f>
        <v/>
      </c>
      <c r="C31" s="9">
        <f>IF(C$23="","",SUMIFS(Expenses!$M$3:$M$302,Expenses!$T$3:$T$302,Setup!$B$5*100+8,Expenses!$C$3:$C$302,"&lt;&gt;"&amp;'Monthly summary'!$A$14))</f>
        <v/>
      </c>
      <c r="D31" s="9">
        <f>IF(D$23="","",SUMIFS(Expenses!$N$3:$N$302,Expenses!$T$3:$T$302,Setup!$B$5*100+8,Expenses!$C$3:$C$302,"&lt;&gt;"&amp;'Monthly summary'!$A$14))</f>
        <v/>
      </c>
      <c r="E31" s="9">
        <f>IF(E$23="","",SUMIFS(Expenses!$O$3:$O$302,Expenses!$T$3:$T$302,Setup!$B$5*100+8,Expenses!$C$3:$C$302,"&lt;&gt;"&amp;'Monthly summary'!$A$14))</f>
        <v/>
      </c>
      <c r="F31" s="9">
        <f>IF(F$23="","",SUMIFS(Expenses!$P$3:$P$302,Expenses!$T$3:$T$302,Setup!$B$5*100+8,Expenses!$C$3:$C$302,"&lt;&gt;"&amp;'Monthly summary'!$A$14))</f>
        <v/>
      </c>
      <c r="G31" s="9">
        <f>IF(G$23="","",SUMIFS(Expenses!$Q$3:$Q$302,Expenses!$T$3:$T$302,Setup!$B$5*100+8,Expenses!$C$3:$C$302,"&lt;&gt;"&amp;'Monthly summary'!$A$14))</f>
        <v/>
      </c>
      <c r="H31" s="9">
        <f>IF(H$23="","",SUMIFS(Expenses!$R$3:$R$302,Expenses!$T$3:$T$302,Setup!$B$5*100+8,Expenses!$C$3:$C$302,"&lt;&gt;"&amp;'Monthly summary'!$A$14))</f>
        <v/>
      </c>
    </row>
    <row r="32">
      <c r="A32" t="inlineStr">
        <is>
          <t>September</t>
        </is>
      </c>
      <c r="B32" s="21">
        <f>SUMIFS(Expenses!$E$3:$E$302,Expenses!$T$3:$T$302,Setup!$B$5*100+9,Expenses!$C$3:$C$302,"&lt;&gt;"&amp;'Monthly summary'!$A$14)</f>
        <v/>
      </c>
      <c r="C32" s="9">
        <f>IF(C$23="","",SUMIFS(Expenses!$M$3:$M$302,Expenses!$T$3:$T$302,Setup!$B$5*100+9,Expenses!$C$3:$C$302,"&lt;&gt;"&amp;'Monthly summary'!$A$14))</f>
        <v/>
      </c>
      <c r="D32" s="9">
        <f>IF(D$23="","",SUMIFS(Expenses!$N$3:$N$302,Expenses!$T$3:$T$302,Setup!$B$5*100+9,Expenses!$C$3:$C$302,"&lt;&gt;"&amp;'Monthly summary'!$A$14))</f>
        <v/>
      </c>
      <c r="E32" s="9">
        <f>IF(E$23="","",SUMIFS(Expenses!$O$3:$O$302,Expenses!$T$3:$T$302,Setup!$B$5*100+9,Expenses!$C$3:$C$302,"&lt;&gt;"&amp;'Monthly summary'!$A$14))</f>
        <v/>
      </c>
      <c r="F32" s="9">
        <f>IF(F$23="","",SUMIFS(Expenses!$P$3:$P$302,Expenses!$T$3:$T$302,Setup!$B$5*100+9,Expenses!$C$3:$C$302,"&lt;&gt;"&amp;'Monthly summary'!$A$14))</f>
        <v/>
      </c>
      <c r="G32" s="9">
        <f>IF(G$23="","",SUMIFS(Expenses!$Q$3:$Q$302,Expenses!$T$3:$T$302,Setup!$B$5*100+9,Expenses!$C$3:$C$302,"&lt;&gt;"&amp;'Monthly summary'!$A$14))</f>
        <v/>
      </c>
      <c r="H32" s="9">
        <f>IF(H$23="","",SUMIFS(Expenses!$R$3:$R$302,Expenses!$T$3:$T$302,Setup!$B$5*100+9,Expenses!$C$3:$C$302,"&lt;&gt;"&amp;'Monthly summary'!$A$14))</f>
        <v/>
      </c>
    </row>
    <row r="33">
      <c r="A33" t="inlineStr">
        <is>
          <t>October</t>
        </is>
      </c>
      <c r="B33" s="21">
        <f>SUMIFS(Expenses!$E$3:$E$302,Expenses!$T$3:$T$302,Setup!$B$5*100+10,Expenses!$C$3:$C$302,"&lt;&gt;"&amp;'Monthly summary'!$A$14)</f>
        <v/>
      </c>
      <c r="C33" s="9">
        <f>IF(C$23="","",SUMIFS(Expenses!$M$3:$M$302,Expenses!$T$3:$T$302,Setup!$B$5*100+10,Expenses!$C$3:$C$302,"&lt;&gt;"&amp;'Monthly summary'!$A$14))</f>
        <v/>
      </c>
      <c r="D33" s="9">
        <f>IF(D$23="","",SUMIFS(Expenses!$N$3:$N$302,Expenses!$T$3:$T$302,Setup!$B$5*100+10,Expenses!$C$3:$C$302,"&lt;&gt;"&amp;'Monthly summary'!$A$14))</f>
        <v/>
      </c>
      <c r="E33" s="9">
        <f>IF(E$23="","",SUMIFS(Expenses!$O$3:$O$302,Expenses!$T$3:$T$302,Setup!$B$5*100+10,Expenses!$C$3:$C$302,"&lt;&gt;"&amp;'Monthly summary'!$A$14))</f>
        <v/>
      </c>
      <c r="F33" s="9">
        <f>IF(F$23="","",SUMIFS(Expenses!$P$3:$P$302,Expenses!$T$3:$T$302,Setup!$B$5*100+10,Expenses!$C$3:$C$302,"&lt;&gt;"&amp;'Monthly summary'!$A$14))</f>
        <v/>
      </c>
      <c r="G33" s="9">
        <f>IF(G$23="","",SUMIFS(Expenses!$Q$3:$Q$302,Expenses!$T$3:$T$302,Setup!$B$5*100+10,Expenses!$C$3:$C$302,"&lt;&gt;"&amp;'Monthly summary'!$A$14))</f>
        <v/>
      </c>
      <c r="H33" s="9">
        <f>IF(H$23="","",SUMIFS(Expenses!$R$3:$R$302,Expenses!$T$3:$T$302,Setup!$B$5*100+10,Expenses!$C$3:$C$302,"&lt;&gt;"&amp;'Monthly summary'!$A$14))</f>
        <v/>
      </c>
    </row>
    <row r="34">
      <c r="A34" t="inlineStr">
        <is>
          <t>November</t>
        </is>
      </c>
      <c r="B34" s="21">
        <f>SUMIFS(Expenses!$E$3:$E$302,Expenses!$T$3:$T$302,Setup!$B$5*100+11,Expenses!$C$3:$C$302,"&lt;&gt;"&amp;'Monthly summary'!$A$14)</f>
        <v/>
      </c>
      <c r="C34" s="9">
        <f>IF(C$23="","",SUMIFS(Expenses!$M$3:$M$302,Expenses!$T$3:$T$302,Setup!$B$5*100+11,Expenses!$C$3:$C$302,"&lt;&gt;"&amp;'Monthly summary'!$A$14))</f>
        <v/>
      </c>
      <c r="D34" s="9">
        <f>IF(D$23="","",SUMIFS(Expenses!$N$3:$N$302,Expenses!$T$3:$T$302,Setup!$B$5*100+11,Expenses!$C$3:$C$302,"&lt;&gt;"&amp;'Monthly summary'!$A$14))</f>
        <v/>
      </c>
      <c r="E34" s="9">
        <f>IF(E$23="","",SUMIFS(Expenses!$O$3:$O$302,Expenses!$T$3:$T$302,Setup!$B$5*100+11,Expenses!$C$3:$C$302,"&lt;&gt;"&amp;'Monthly summary'!$A$14))</f>
        <v/>
      </c>
      <c r="F34" s="9">
        <f>IF(F$23="","",SUMIFS(Expenses!$P$3:$P$302,Expenses!$T$3:$T$302,Setup!$B$5*100+11,Expenses!$C$3:$C$302,"&lt;&gt;"&amp;'Monthly summary'!$A$14))</f>
        <v/>
      </c>
      <c r="G34" s="9">
        <f>IF(G$23="","",SUMIFS(Expenses!$Q$3:$Q$302,Expenses!$T$3:$T$302,Setup!$B$5*100+11,Expenses!$C$3:$C$302,"&lt;&gt;"&amp;'Monthly summary'!$A$14))</f>
        <v/>
      </c>
      <c r="H34" s="9">
        <f>IF(H$23="","",SUMIFS(Expenses!$R$3:$R$302,Expenses!$T$3:$T$302,Setup!$B$5*100+11,Expenses!$C$3:$C$302,"&lt;&gt;"&amp;'Monthly summary'!$A$14))</f>
        <v/>
      </c>
    </row>
    <row r="35">
      <c r="A35" t="inlineStr">
        <is>
          <t>December</t>
        </is>
      </c>
      <c r="B35" s="21">
        <f>SUMIFS(Expenses!$E$3:$E$302,Expenses!$T$3:$T$302,Setup!$B$5*100+12,Expenses!$C$3:$C$302,"&lt;&gt;"&amp;'Monthly summary'!$A$14)</f>
        <v/>
      </c>
      <c r="C35" s="9">
        <f>IF(C$23="","",SUMIFS(Expenses!$M$3:$M$302,Expenses!$T$3:$T$302,Setup!$B$5*100+12,Expenses!$C$3:$C$302,"&lt;&gt;"&amp;'Monthly summary'!$A$14))</f>
        <v/>
      </c>
      <c r="D35" s="9">
        <f>IF(D$23="","",SUMIFS(Expenses!$N$3:$N$302,Expenses!$T$3:$T$302,Setup!$B$5*100+12,Expenses!$C$3:$C$302,"&lt;&gt;"&amp;'Monthly summary'!$A$14))</f>
        <v/>
      </c>
      <c r="E35" s="9">
        <f>IF(E$23="","",SUMIFS(Expenses!$O$3:$O$302,Expenses!$T$3:$T$302,Setup!$B$5*100+12,Expenses!$C$3:$C$302,"&lt;&gt;"&amp;'Monthly summary'!$A$14))</f>
        <v/>
      </c>
      <c r="F35" s="9">
        <f>IF(F$23="","",SUMIFS(Expenses!$P$3:$P$302,Expenses!$T$3:$T$302,Setup!$B$5*100+12,Expenses!$C$3:$C$302,"&lt;&gt;"&amp;'Monthly summary'!$A$14))</f>
        <v/>
      </c>
      <c r="G35" s="9">
        <f>IF(G$23="","",SUMIFS(Expenses!$Q$3:$Q$302,Expenses!$T$3:$T$302,Setup!$B$5*100+12,Expenses!$C$3:$C$302,"&lt;&gt;"&amp;'Monthly summary'!$A$14))</f>
        <v/>
      </c>
      <c r="H35" s="9">
        <f>IF(H$23="","",SUMIFS(Expenses!$R$3:$R$302,Expenses!$T$3:$T$302,Setup!$B$5*100+12,Expenses!$C$3:$C$302,"&lt;&gt;"&amp;'Monthly summary'!$A$14))</f>
        <v/>
      </c>
    </row>
    <row r="36">
      <c r="A36" s="10" t="inlineStr">
        <is>
          <t>Year total</t>
        </is>
      </c>
      <c r="B36" s="12">
        <f>SUM(B24:B35)</f>
        <v/>
      </c>
      <c r="C36" s="12">
        <f>IF(C$23="","",SUM(C24:C35))</f>
        <v/>
      </c>
      <c r="D36" s="12">
        <f>IF(D$23="","",SUM(D24:D35))</f>
        <v/>
      </c>
      <c r="E36" s="12">
        <f>IF(E$23="","",SUM(E24:E35))</f>
        <v/>
      </c>
      <c r="F36" s="12">
        <f>IF(F$23="","",SUM(F24:F35))</f>
        <v/>
      </c>
      <c r="G36" s="12">
        <f>IF(G$23="","",SUM(G24:G35))</f>
        <v/>
      </c>
      <c r="H36" s="12">
        <f>IF(H$23="","",SUM(H24:H35))</f>
        <v/>
      </c>
    </row>
    <row r="38">
      <c r="A38" s="2" t="inlineStr">
        <is>
          <t>Per-person amounts are each roommate's share of the bills, whoever paid. Repayments are left out, so this is what living together actually cost each of you.</t>
        </is>
      </c>
    </row>
    <row r="40">
      <c r="A40" s="2" t="inlineStr">
        <is>
          <t>Made with HippoSplit, expense splitting as easy as texting.</t>
        </is>
      </c>
    </row>
    <row r="41">
      <c r="A41" s="13" t="inlineStr">
        <is>
          <t>Try it free: hipposplit.com</t>
        </is>
      </c>
    </row>
  </sheetData>
  <hyperlinks>
    <hyperlink xmlns:r="http://schemas.openxmlformats.org/officeDocument/2006/relationships" ref="A41" r:id="rId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00" customWidth="1" min="1" max="1"/>
  </cols>
  <sheetData>
    <row r="1">
      <c r="A1" s="26" t="inlineStr">
        <is>
          <t>Free roommate expenses spreadsheet from HippoSplit (hipposplit.com)</t>
        </is>
      </c>
    </row>
    <row r="3">
      <c r="A3" s="27" t="inlineStr">
        <is>
          <t>Set it up once</t>
        </is>
      </c>
    </row>
    <row r="4">
      <c r="A4" s="28" t="inlineStr">
        <is>
          <t>1. Using Google Sheets? Open the file in Drive and choose File &gt; Save as Google Sheets. In Excel it works as is.</t>
        </is>
      </c>
    </row>
    <row r="5">
      <c r="A5" s="28" t="inlineStr">
        <is>
          <t>2. On the Setup tab, replace Maya, Jordan and Sam with your roommates, up to 6, and type the monthly rent.</t>
        </is>
      </c>
    </row>
    <row r="6">
      <c r="A6" s="28" t="inlineStr">
        <is>
          <t>3. Splitting rent by room size: give each roommate a Rent share, for example 40% for the bigger room and 30% each for the others. The check below the table tells you when the shares add up to 100%.</t>
        </is>
      </c>
    </row>
    <row r="7">
      <c r="A7" s="28" t="inlineStr">
        <is>
          <t>4. Pick the year and month you want to look at. The sample rows are September and October 2026; clear them and set your own month when you start.</t>
        </is>
      </c>
    </row>
    <row r="9">
      <c r="A9" s="27" t="inlineStr">
        <is>
          <t>Every month</t>
        </is>
      </c>
    </row>
    <row r="10">
      <c r="A10" s="28" t="inlineStr">
        <is>
          <t>5. Log each bill on its own row on the Expenses tab: date, description, category, who paid, amount, and how to split it.</t>
        </is>
      </c>
    </row>
    <row r="11">
      <c r="A11" s="28" t="inlineStr">
        <is>
          <t>6. Split = Equal divides the bill evenly (utilities, internet, groceries). Split = Rent shares uses the percentages from Setup. Leave Split empty and it counts as Equal.</t>
        </is>
      </c>
    </row>
    <row r="12">
      <c r="A12" s="28" t="inlineStr">
        <is>
          <t>7. Split = Custom uses the numbers you type in the Custom columns as weights. Type the exact amounts (45, 0, 45 on a 90 dinner) and each person gets exactly that. Type 2, 1, 1 and the first person pays half. A 0 leaves someone out.</t>
        </is>
      </c>
    </row>
    <row r="13">
      <c r="A13" s="28" t="inlineStr">
        <is>
          <t>8. Shaded cells are calculated for you; you only type in the white cells. The Custom columns turn white on Custom rows. Row check shows CHECK in red if a row's shares do not add up to the amount.</t>
        </is>
      </c>
    </row>
    <row r="15">
      <c r="A15" s="27" t="inlineStr">
        <is>
          <t>Settling up</t>
        </is>
      </c>
    </row>
    <row r="16">
      <c r="A16" s="28" t="inlineStr">
        <is>
          <t>9. Balances shows what each roommate paid, their share and the difference, for the selected month and for all time. Green gets money back, red owes the others.</t>
        </is>
      </c>
    </row>
    <row r="17">
      <c r="A17" s="28" t="inlineStr">
        <is>
          <t>10. Settle up lists who pays whom in the fewest transfers. "All time" settles everything still owed; "Selected month" settles just that month's bills.</t>
        </is>
      </c>
    </row>
    <row r="18">
      <c r="A18" s="28" t="inlineStr">
        <is>
          <t>11. When someone pays back, log it on Expenses so the running balance clears: category Repayment, Paid by = who sent the money, Split = Custom, and 1 in the receiver's Custom column. The sample does this on 1 October for September.</t>
        </is>
      </c>
    </row>
    <row r="19">
      <c r="A19" s="28" t="inlineStr">
        <is>
          <t>12. Monthly summary totals each category for the selected month and all time, checks that the rent was logged, and shows what each roommate paid for, month by month. Repayments are not counted as spending.</t>
        </is>
      </c>
    </row>
    <row r="21">
      <c r="A21" s="27" t="inlineStr">
        <is>
          <t>Adding or changing roommates</t>
        </is>
      </c>
    </row>
    <row r="22">
      <c r="A22" s="28" t="inlineStr">
        <is>
          <t>Type a new name in the next empty row on Setup and give them a rent share. Their columns appear on Expenses, and Equal rows re-split across everyone, including older rows. If they moved in partway, switch the older rows to Custom and leave them out with a 0.</t>
        </is>
      </c>
    </row>
    <row r="24">
      <c r="A24" s="29" t="inlineStr">
        <is>
          <t>Made with HippoSplit, expense splitting as easy as texting. In HippoSplit your household is a group chat: type a bill like "internet 75 split equally", or post a photo of the bill straight into the chat like you would send a picture to a friend, and HippoSplit reads it, logs it and splits it.</t>
        </is>
      </c>
    </row>
    <row r="25">
      <c r="A25" s="29" t="inlineStr">
        <is>
          <t>Set rent up once as a recurring expense, split by shares or percentages so the bigger room pays more, and see who owes what at a glance, settled in the fewest payments. Works in 150+ currencies.</t>
        </is>
      </c>
    </row>
    <row r="26">
      <c r="A26" s="13" t="inlineStr">
        <is>
          <t>Try it free: hipposplit.com</t>
        </is>
      </c>
    </row>
  </sheetData>
  <hyperlinks>
    <hyperlink xmlns:r="http://schemas.openxmlformats.org/officeDocument/2006/relationships" ref="A26"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2026-10-07T11:39:09Z</dcterms:created>
  <dcterms:modified xsi:type="dcterms:W3CDTF">2026-10-07T11:39:10Z</dcterms:modified>
</cp:coreProperties>
</file>